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ój dysk\EE LUBUSKIE\"/>
    </mc:Choice>
  </mc:AlternateContent>
  <workbookProtection workbookPassword="A958" lockStructure="1"/>
  <bookViews>
    <workbookView xWindow="0" yWindow="0" windowWidth="24000" windowHeight="9630" activeTab="1"/>
  </bookViews>
  <sheets>
    <sheet name="rzis " sheetId="24" r:id="rId1"/>
    <sheet name="bilans" sheetId="25" r:id="rId2"/>
    <sheet name="rachunek" sheetId="1" state="hidden" r:id="rId3"/>
    <sheet name="aktywa_pasywa" sheetId="2" state="hidden" r:id="rId4"/>
    <sheet name="przepływy" sheetId="3" state="hidden" r:id="rId5"/>
    <sheet name="wskaźniki" sheetId="4" state="hidden" r:id="rId6"/>
    <sheet name="rzis %" sheetId="13" state="hidden" r:id="rId7"/>
    <sheet name="bilans_dynamika" sheetId="22" state="hidden" r:id="rId8"/>
    <sheet name="bilans_struktura" sheetId="23" state="hidden" r:id="rId9"/>
    <sheet name="ko" sheetId="12" state="hidden" r:id="rId10"/>
    <sheet name="rating" sheetId="21" state="hidden" r:id="rId11"/>
    <sheet name="kredyty" sheetId="17" state="hidden" r:id="rId12"/>
  </sheets>
  <definedNames>
    <definedName name="_TW1" localSheetId="1">#REF!</definedName>
    <definedName name="_TW1" localSheetId="7">#REF!</definedName>
    <definedName name="_TW1" localSheetId="8">#REF!</definedName>
    <definedName name="_TW1" localSheetId="10">#REF!</definedName>
    <definedName name="_TW1" localSheetId="0">#REF!</definedName>
    <definedName name="_TW1">#REF!</definedName>
    <definedName name="_TW2" localSheetId="1">#REF!</definedName>
    <definedName name="_TW2" localSheetId="7">#REF!</definedName>
    <definedName name="_TW2" localSheetId="8">#REF!</definedName>
    <definedName name="_TW2" localSheetId="11">#REF!</definedName>
    <definedName name="_TW2" localSheetId="10">#REF!</definedName>
    <definedName name="_TW2" localSheetId="0">#REF!</definedName>
    <definedName name="_TW2">#REF!</definedName>
    <definedName name="_TW3" localSheetId="1">#REF!</definedName>
    <definedName name="_TW3" localSheetId="7">#REF!</definedName>
    <definedName name="_TW3" localSheetId="8">#REF!</definedName>
    <definedName name="_TW3" localSheetId="11">#REF!</definedName>
    <definedName name="_TW3" localSheetId="10">#REF!</definedName>
    <definedName name="_TW3" localSheetId="0">#REF!</definedName>
    <definedName name="_TW3">#REF!</definedName>
    <definedName name="_TW4" localSheetId="1">#REF!</definedName>
    <definedName name="_TW4" localSheetId="7">#REF!</definedName>
    <definedName name="_TW4" localSheetId="8">#REF!</definedName>
    <definedName name="_TW4" localSheetId="11">#REF!</definedName>
    <definedName name="_TW4" localSheetId="10">#REF!</definedName>
    <definedName name="_TW4" localSheetId="0">#REF!</definedName>
    <definedName name="_TW4">#REF!</definedName>
    <definedName name="_TW5" localSheetId="1">#REF!</definedName>
    <definedName name="_TW5" localSheetId="7">#REF!</definedName>
    <definedName name="_TW5" localSheetId="8">#REF!</definedName>
    <definedName name="_TW5" localSheetId="11">#REF!</definedName>
    <definedName name="_TW5" localSheetId="10">#REF!</definedName>
    <definedName name="_TW5" localSheetId="0">#REF!</definedName>
    <definedName name="_TW5">#REF!</definedName>
    <definedName name="_TW6" localSheetId="1">#REF!</definedName>
    <definedName name="_TW6" localSheetId="7">#REF!</definedName>
    <definedName name="_TW6" localSheetId="8">#REF!</definedName>
    <definedName name="_TW6" localSheetId="11">#REF!</definedName>
    <definedName name="_TW6" localSheetId="10">#REF!</definedName>
    <definedName name="_TW6" localSheetId="0">#REF!</definedName>
    <definedName name="_TW6">#REF!</definedName>
    <definedName name="_TW7" localSheetId="1">#REF!</definedName>
    <definedName name="_TW7" localSheetId="7">#REF!</definedName>
    <definedName name="_TW7" localSheetId="8">#REF!</definedName>
    <definedName name="_TW7" localSheetId="11">#REF!</definedName>
    <definedName name="_TW7" localSheetId="10">#REF!</definedName>
    <definedName name="_TW7" localSheetId="0">#REF!</definedName>
    <definedName name="_TW7">#REF!</definedName>
    <definedName name="_TW8" localSheetId="1">#REF!</definedName>
    <definedName name="_TW8" localSheetId="7">#REF!</definedName>
    <definedName name="_TW8" localSheetId="8">#REF!</definedName>
    <definedName name="_TW8" localSheetId="11">#REF!</definedName>
    <definedName name="_TW8" localSheetId="10">#REF!</definedName>
    <definedName name="_TW8" localSheetId="0">#REF!</definedName>
    <definedName name="_TW8">#REF!</definedName>
    <definedName name="_TW9" localSheetId="1">#REF!</definedName>
    <definedName name="_TW9" localSheetId="7">#REF!</definedName>
    <definedName name="_TW9" localSheetId="8">#REF!</definedName>
    <definedName name="_TW9" localSheetId="11">#REF!</definedName>
    <definedName name="_TW9" localSheetId="10">#REF!</definedName>
    <definedName name="_TW9" localSheetId="0">#REF!</definedName>
    <definedName name="_TW9">#REF!</definedName>
    <definedName name="CELLNOTE0" localSheetId="1">#REF!</definedName>
    <definedName name="CELLNOTE0" localSheetId="7">#REF!</definedName>
    <definedName name="CELLNOTE0" localSheetId="8">#REF!</definedName>
    <definedName name="CELLNOTE0" localSheetId="11">#REF!</definedName>
    <definedName name="CELLNOTE0" localSheetId="10">#REF!</definedName>
    <definedName name="CELLNOTE0" localSheetId="0">#REF!</definedName>
    <definedName name="CELLNOTE0">#REF!</definedName>
    <definedName name="CELLNOTE1" localSheetId="1">#REF!</definedName>
    <definedName name="CELLNOTE1" localSheetId="7">#REF!</definedName>
    <definedName name="CELLNOTE1" localSheetId="8">#REF!</definedName>
    <definedName name="CELLNOTE1" localSheetId="11">#REF!</definedName>
    <definedName name="CELLNOTE1" localSheetId="10">#REF!</definedName>
    <definedName name="CELLNOTE1" localSheetId="0">#REF!</definedName>
    <definedName name="CELLNOTE1">#REF!</definedName>
    <definedName name="CELLNOTE10" localSheetId="1">#REF!</definedName>
    <definedName name="CELLNOTE10" localSheetId="7">#REF!</definedName>
    <definedName name="CELLNOTE10" localSheetId="8">#REF!</definedName>
    <definedName name="CELLNOTE10" localSheetId="11">#REF!</definedName>
    <definedName name="CELLNOTE10" localSheetId="10">#REF!</definedName>
    <definedName name="CELLNOTE10" localSheetId="0">#REF!</definedName>
    <definedName name="CELLNOTE10">#REF!</definedName>
    <definedName name="CELLNOTE11" localSheetId="1">#REF!</definedName>
    <definedName name="CELLNOTE11" localSheetId="7">#REF!</definedName>
    <definedName name="CELLNOTE11" localSheetId="8">#REF!</definedName>
    <definedName name="CELLNOTE11" localSheetId="11">#REF!</definedName>
    <definedName name="CELLNOTE11" localSheetId="10">#REF!</definedName>
    <definedName name="CELLNOTE11" localSheetId="0">#REF!</definedName>
    <definedName name="CELLNOTE11">#REF!</definedName>
    <definedName name="CELLNOTE12" localSheetId="1">#REF!</definedName>
    <definedName name="CELLNOTE12" localSheetId="7">#REF!</definedName>
    <definedName name="CELLNOTE12" localSheetId="8">#REF!</definedName>
    <definedName name="CELLNOTE12" localSheetId="11">#REF!</definedName>
    <definedName name="CELLNOTE12" localSheetId="10">#REF!</definedName>
    <definedName name="CELLNOTE12" localSheetId="0">#REF!</definedName>
    <definedName name="CELLNOTE12">#REF!</definedName>
    <definedName name="CELLNOTE13" localSheetId="1">#REF!</definedName>
    <definedName name="CELLNOTE13" localSheetId="7">#REF!</definedName>
    <definedName name="CELLNOTE13" localSheetId="8">#REF!</definedName>
    <definedName name="CELLNOTE13" localSheetId="11">#REF!</definedName>
    <definedName name="CELLNOTE13" localSheetId="10">#REF!</definedName>
    <definedName name="CELLNOTE13" localSheetId="0">#REF!</definedName>
    <definedName name="CELLNOTE13">#REF!</definedName>
    <definedName name="CELLNOTE14" localSheetId="1">#REF!</definedName>
    <definedName name="CELLNOTE14" localSheetId="7">#REF!</definedName>
    <definedName name="CELLNOTE14" localSheetId="8">#REF!</definedName>
    <definedName name="CELLNOTE14" localSheetId="11">#REF!</definedName>
    <definedName name="CELLNOTE14" localSheetId="10">#REF!</definedName>
    <definedName name="CELLNOTE14" localSheetId="0">#REF!</definedName>
    <definedName name="CELLNOTE14">#REF!</definedName>
    <definedName name="CELLNOTE15" localSheetId="1">#REF!</definedName>
    <definedName name="CELLNOTE15" localSheetId="7">#REF!</definedName>
    <definedName name="CELLNOTE15" localSheetId="8">#REF!</definedName>
    <definedName name="CELLNOTE15" localSheetId="11">#REF!</definedName>
    <definedName name="CELLNOTE15" localSheetId="10">#REF!</definedName>
    <definedName name="CELLNOTE15" localSheetId="0">#REF!</definedName>
    <definedName name="CELLNOTE15">#REF!</definedName>
    <definedName name="CELLNOTE16" localSheetId="1">#REF!</definedName>
    <definedName name="CELLNOTE16" localSheetId="7">#REF!</definedName>
    <definedName name="CELLNOTE16" localSheetId="8">#REF!</definedName>
    <definedName name="CELLNOTE16" localSheetId="11">#REF!</definedName>
    <definedName name="CELLNOTE16" localSheetId="10">#REF!</definedName>
    <definedName name="CELLNOTE16" localSheetId="0">#REF!</definedName>
    <definedName name="CELLNOTE16">#REF!</definedName>
    <definedName name="CELLNOTE17" localSheetId="1">#REF!</definedName>
    <definedName name="CELLNOTE17" localSheetId="7">#REF!</definedName>
    <definedName name="CELLNOTE17" localSheetId="8">#REF!</definedName>
    <definedName name="CELLNOTE17" localSheetId="11">#REF!</definedName>
    <definedName name="CELLNOTE17" localSheetId="10">#REF!</definedName>
    <definedName name="CELLNOTE17" localSheetId="0">#REF!</definedName>
    <definedName name="CELLNOTE17">#REF!</definedName>
    <definedName name="CELLNOTE18" localSheetId="1">#REF!</definedName>
    <definedName name="CELLNOTE18" localSheetId="7">#REF!</definedName>
    <definedName name="CELLNOTE18" localSheetId="8">#REF!</definedName>
    <definedName name="CELLNOTE18" localSheetId="11">#REF!</definedName>
    <definedName name="CELLNOTE18" localSheetId="10">#REF!</definedName>
    <definedName name="CELLNOTE18" localSheetId="0">#REF!</definedName>
    <definedName name="CELLNOTE18">#REF!</definedName>
    <definedName name="CELLNOTE19" localSheetId="1">#REF!</definedName>
    <definedName name="CELLNOTE19" localSheetId="7">#REF!</definedName>
    <definedName name="CELLNOTE19" localSheetId="8">#REF!</definedName>
    <definedName name="CELLNOTE19" localSheetId="11">#REF!</definedName>
    <definedName name="CELLNOTE19" localSheetId="10">#REF!</definedName>
    <definedName name="CELLNOTE19" localSheetId="0">#REF!</definedName>
    <definedName name="CELLNOTE19">#REF!</definedName>
    <definedName name="CELLNOTE2" localSheetId="1">#REF!</definedName>
    <definedName name="CELLNOTE2" localSheetId="7">#REF!</definedName>
    <definedName name="CELLNOTE2" localSheetId="8">#REF!</definedName>
    <definedName name="CELLNOTE2" localSheetId="11">#REF!</definedName>
    <definedName name="CELLNOTE2" localSheetId="10">#REF!</definedName>
    <definedName name="CELLNOTE2" localSheetId="0">#REF!</definedName>
    <definedName name="CELLNOTE2">#REF!</definedName>
    <definedName name="CELLNOTE20" localSheetId="1">#REF!</definedName>
    <definedName name="CELLNOTE20" localSheetId="7">#REF!</definedName>
    <definedName name="CELLNOTE20" localSheetId="8">#REF!</definedName>
    <definedName name="CELLNOTE20" localSheetId="11">#REF!</definedName>
    <definedName name="CELLNOTE20" localSheetId="10">#REF!</definedName>
    <definedName name="CELLNOTE20" localSheetId="0">#REF!</definedName>
    <definedName name="CELLNOTE20">#REF!</definedName>
    <definedName name="CELLNOTE21" localSheetId="1">#REF!</definedName>
    <definedName name="CELLNOTE21" localSheetId="7">#REF!</definedName>
    <definedName name="CELLNOTE21" localSheetId="8">#REF!</definedName>
    <definedName name="CELLNOTE21" localSheetId="11">#REF!</definedName>
    <definedName name="CELLNOTE21" localSheetId="10">#REF!</definedName>
    <definedName name="CELLNOTE21" localSheetId="0">#REF!</definedName>
    <definedName name="CELLNOTE21">#REF!</definedName>
    <definedName name="CELLNOTE22" localSheetId="1">#REF!</definedName>
    <definedName name="CELLNOTE22" localSheetId="7">#REF!</definedName>
    <definedName name="CELLNOTE22" localSheetId="8">#REF!</definedName>
    <definedName name="CELLNOTE22" localSheetId="11">#REF!</definedName>
    <definedName name="CELLNOTE22" localSheetId="10">#REF!</definedName>
    <definedName name="CELLNOTE22" localSheetId="0">#REF!</definedName>
    <definedName name="CELLNOTE22">#REF!</definedName>
    <definedName name="CELLNOTE23" localSheetId="1">#REF!</definedName>
    <definedName name="CELLNOTE23" localSheetId="7">#REF!</definedName>
    <definedName name="CELLNOTE23" localSheetId="8">#REF!</definedName>
    <definedName name="CELLNOTE23" localSheetId="11">#REF!</definedName>
    <definedName name="CELLNOTE23" localSheetId="10">#REF!</definedName>
    <definedName name="CELLNOTE23" localSheetId="0">#REF!</definedName>
    <definedName name="CELLNOTE23">#REF!</definedName>
    <definedName name="CELLNOTE24" localSheetId="1">#REF!</definedName>
    <definedName name="CELLNOTE24" localSheetId="7">#REF!</definedName>
    <definedName name="CELLNOTE24" localSheetId="8">#REF!</definedName>
    <definedName name="CELLNOTE24" localSheetId="11">#REF!</definedName>
    <definedName name="CELLNOTE24" localSheetId="10">#REF!</definedName>
    <definedName name="CELLNOTE24" localSheetId="0">#REF!</definedName>
    <definedName name="CELLNOTE24">#REF!</definedName>
    <definedName name="CELLNOTE25" localSheetId="1">#REF!</definedName>
    <definedName name="CELLNOTE25" localSheetId="7">#REF!</definedName>
    <definedName name="CELLNOTE25" localSheetId="8">#REF!</definedName>
    <definedName name="CELLNOTE25" localSheetId="11">#REF!</definedName>
    <definedName name="CELLNOTE25" localSheetId="10">#REF!</definedName>
    <definedName name="CELLNOTE25" localSheetId="0">#REF!</definedName>
    <definedName name="CELLNOTE25">#REF!</definedName>
    <definedName name="CELLNOTE26" localSheetId="1">#REF!</definedName>
    <definedName name="CELLNOTE26" localSheetId="7">#REF!</definedName>
    <definedName name="CELLNOTE26" localSheetId="8">#REF!</definedName>
    <definedName name="CELLNOTE26" localSheetId="11">#REF!</definedName>
    <definedName name="CELLNOTE26" localSheetId="10">#REF!</definedName>
    <definedName name="CELLNOTE26" localSheetId="0">#REF!</definedName>
    <definedName name="CELLNOTE26">#REF!</definedName>
    <definedName name="CELLNOTE27" localSheetId="1">#REF!</definedName>
    <definedName name="CELLNOTE27" localSheetId="7">#REF!</definedName>
    <definedName name="CELLNOTE27" localSheetId="8">#REF!</definedName>
    <definedName name="CELLNOTE27" localSheetId="11">#REF!</definedName>
    <definedName name="CELLNOTE27" localSheetId="10">#REF!</definedName>
    <definedName name="CELLNOTE27" localSheetId="0">#REF!</definedName>
    <definedName name="CELLNOTE27">#REF!</definedName>
    <definedName name="CELLNOTE28" localSheetId="1">#REF!</definedName>
    <definedName name="CELLNOTE28" localSheetId="7">#REF!</definedName>
    <definedName name="CELLNOTE28" localSheetId="8">#REF!</definedName>
    <definedName name="CELLNOTE28" localSheetId="11">#REF!</definedName>
    <definedName name="CELLNOTE28" localSheetId="10">#REF!</definedName>
    <definedName name="CELLNOTE28" localSheetId="0">#REF!</definedName>
    <definedName name="CELLNOTE28">#REF!</definedName>
    <definedName name="CELLNOTE29" localSheetId="1">#REF!</definedName>
    <definedName name="CELLNOTE29" localSheetId="7">#REF!</definedName>
    <definedName name="CELLNOTE29" localSheetId="8">#REF!</definedName>
    <definedName name="CELLNOTE29" localSheetId="11">#REF!</definedName>
    <definedName name="CELLNOTE29" localSheetId="10">#REF!</definedName>
    <definedName name="CELLNOTE29" localSheetId="0">#REF!</definedName>
    <definedName name="CELLNOTE29">#REF!</definedName>
    <definedName name="CELLNOTE3" localSheetId="1">#REF!</definedName>
    <definedName name="CELLNOTE3" localSheetId="7">#REF!</definedName>
    <definedName name="CELLNOTE3" localSheetId="8">#REF!</definedName>
    <definedName name="CELLNOTE3" localSheetId="11">#REF!</definedName>
    <definedName name="CELLNOTE3" localSheetId="10">#REF!</definedName>
    <definedName name="CELLNOTE3" localSheetId="0">#REF!</definedName>
    <definedName name="CELLNOTE3">#REF!</definedName>
    <definedName name="CELLNOTE30" localSheetId="1">#REF!</definedName>
    <definedName name="CELLNOTE30" localSheetId="7">#REF!</definedName>
    <definedName name="CELLNOTE30" localSheetId="8">#REF!</definedName>
    <definedName name="CELLNOTE30" localSheetId="11">#REF!</definedName>
    <definedName name="CELLNOTE30" localSheetId="10">#REF!</definedName>
    <definedName name="CELLNOTE30" localSheetId="0">#REF!</definedName>
    <definedName name="CELLNOTE30">#REF!</definedName>
    <definedName name="CELLNOTE31" localSheetId="1">#REF!</definedName>
    <definedName name="CELLNOTE31" localSheetId="7">#REF!</definedName>
    <definedName name="CELLNOTE31" localSheetId="8">#REF!</definedName>
    <definedName name="CELLNOTE31" localSheetId="11">#REF!</definedName>
    <definedName name="CELLNOTE31" localSheetId="10">#REF!</definedName>
    <definedName name="CELLNOTE31" localSheetId="0">#REF!</definedName>
    <definedName name="CELLNOTE31">#REF!</definedName>
    <definedName name="CELLNOTE32" localSheetId="1">#REF!</definedName>
    <definedName name="CELLNOTE32" localSheetId="7">#REF!</definedName>
    <definedName name="CELLNOTE32" localSheetId="8">#REF!</definedName>
    <definedName name="CELLNOTE32" localSheetId="11">#REF!</definedName>
    <definedName name="CELLNOTE32" localSheetId="10">#REF!</definedName>
    <definedName name="CELLNOTE32" localSheetId="0">#REF!</definedName>
    <definedName name="CELLNOTE32">#REF!</definedName>
    <definedName name="CELLNOTE4" localSheetId="1">#REF!</definedName>
    <definedName name="CELLNOTE4" localSheetId="7">#REF!</definedName>
    <definedName name="CELLNOTE4" localSheetId="8">#REF!</definedName>
    <definedName name="CELLNOTE4" localSheetId="11">#REF!</definedName>
    <definedName name="CELLNOTE4" localSheetId="10">#REF!</definedName>
    <definedName name="CELLNOTE4" localSheetId="0">#REF!</definedName>
    <definedName name="CELLNOTE4">#REF!</definedName>
    <definedName name="CELLNOTE5" localSheetId="1">#REF!</definedName>
    <definedName name="CELLNOTE5" localSheetId="7">#REF!</definedName>
    <definedName name="CELLNOTE5" localSheetId="8">#REF!</definedName>
    <definedName name="CELLNOTE5" localSheetId="11">#REF!</definedName>
    <definedName name="CELLNOTE5" localSheetId="10">#REF!</definedName>
    <definedName name="CELLNOTE5" localSheetId="0">#REF!</definedName>
    <definedName name="CELLNOTE5">#REF!</definedName>
    <definedName name="CELLNOTE6" localSheetId="1">#REF!</definedName>
    <definedName name="CELLNOTE6" localSheetId="7">#REF!</definedName>
    <definedName name="CELLNOTE6" localSheetId="8">#REF!</definedName>
    <definedName name="CELLNOTE6" localSheetId="11">#REF!</definedName>
    <definedName name="CELLNOTE6" localSheetId="10">#REF!</definedName>
    <definedName name="CELLNOTE6" localSheetId="0">#REF!</definedName>
    <definedName name="CELLNOTE6">#REF!</definedName>
    <definedName name="CELLNOTE7" localSheetId="1">#REF!</definedName>
    <definedName name="CELLNOTE7" localSheetId="7">#REF!</definedName>
    <definedName name="CELLNOTE7" localSheetId="8">#REF!</definedName>
    <definedName name="CELLNOTE7" localSheetId="11">#REF!</definedName>
    <definedName name="CELLNOTE7" localSheetId="10">#REF!</definedName>
    <definedName name="CELLNOTE7" localSheetId="0">#REF!</definedName>
    <definedName name="CELLNOTE7">#REF!</definedName>
    <definedName name="CELLNOTE8" localSheetId="1">#REF!</definedName>
    <definedName name="CELLNOTE8" localSheetId="7">#REF!</definedName>
    <definedName name="CELLNOTE8" localSheetId="8">#REF!</definedName>
    <definedName name="CELLNOTE8" localSheetId="11">#REF!</definedName>
    <definedName name="CELLNOTE8" localSheetId="10">#REF!</definedName>
    <definedName name="CELLNOTE8" localSheetId="0">#REF!</definedName>
    <definedName name="CELLNOTE8">#REF!</definedName>
    <definedName name="CELLNOTE9" localSheetId="1">#REF!</definedName>
    <definedName name="CELLNOTE9" localSheetId="7">#REF!</definedName>
    <definedName name="CELLNOTE9" localSheetId="8">#REF!</definedName>
    <definedName name="CELLNOTE9" localSheetId="11">#REF!</definedName>
    <definedName name="CELLNOTE9" localSheetId="10">#REF!</definedName>
    <definedName name="CELLNOTE9" localSheetId="0">#REF!</definedName>
    <definedName name="CELLNOTE9">#REF!</definedName>
    <definedName name="cena" localSheetId="1">#REF!</definedName>
    <definedName name="cena" localSheetId="7">#REF!</definedName>
    <definedName name="cena" localSheetId="8">#REF!</definedName>
    <definedName name="cena" localSheetId="11">#REF!</definedName>
    <definedName name="cena" localSheetId="10">#REF!</definedName>
    <definedName name="cena" localSheetId="0">#REF!</definedName>
    <definedName name="cena">#REF!</definedName>
    <definedName name="Cena_samochodu_leasing" localSheetId="1">#REF!</definedName>
    <definedName name="Cena_samochodu_leasing" localSheetId="7">#REF!</definedName>
    <definedName name="Cena_samochodu_leasing" localSheetId="8">#REF!</definedName>
    <definedName name="Cena_samochodu_leasing" localSheetId="11">#REF!</definedName>
    <definedName name="Cena_samochodu_leasing" localSheetId="10">#REF!</definedName>
    <definedName name="Cena_samochodu_leasing" localSheetId="0">#REF!</definedName>
    <definedName name="Cena_samochodu_leasing">#REF!</definedName>
    <definedName name="Cena_samochodu_leasing_sprzedaż" localSheetId="1">#REF!</definedName>
    <definedName name="Cena_samochodu_leasing_sprzedaż" localSheetId="7">#REF!</definedName>
    <definedName name="Cena_samochodu_leasing_sprzedaż" localSheetId="8">#REF!</definedName>
    <definedName name="Cena_samochodu_leasing_sprzedaż" localSheetId="11">#REF!</definedName>
    <definedName name="Cena_samochodu_leasing_sprzedaż" localSheetId="10">#REF!</definedName>
    <definedName name="Cena_samochodu_leasing_sprzedaż" localSheetId="0">#REF!</definedName>
    <definedName name="Cena_samochodu_leasing_sprzedaż">#REF!</definedName>
    <definedName name="cykl_inkasa" localSheetId="1">#REF!</definedName>
    <definedName name="cykl_inkasa" localSheetId="7">#REF!</definedName>
    <definedName name="cykl_inkasa" localSheetId="8">#REF!</definedName>
    <definedName name="cykl_inkasa" localSheetId="11">#REF!</definedName>
    <definedName name="cykl_inkasa" localSheetId="10">#REF!</definedName>
    <definedName name="cykl_inkasa" localSheetId="0">#REF!</definedName>
    <definedName name="cykl_inkasa">#REF!</definedName>
    <definedName name="kredyt_części" localSheetId="1">#REF!</definedName>
    <definedName name="kredyt_części" localSheetId="7">#REF!</definedName>
    <definedName name="kredyt_części" localSheetId="8">#REF!</definedName>
    <definedName name="kredyt_części" localSheetId="11">#REF!</definedName>
    <definedName name="kredyt_części" localSheetId="10">#REF!</definedName>
    <definedName name="kredyt_części" localSheetId="0">#REF!</definedName>
    <definedName name="kredyt_części">#REF!</definedName>
    <definedName name="kredyt_kupiecki" localSheetId="1">#REF!</definedName>
    <definedName name="kredyt_kupiecki" localSheetId="7">#REF!</definedName>
    <definedName name="kredyt_kupiecki" localSheetId="8">#REF!</definedName>
    <definedName name="kredyt_kupiecki" localSheetId="11">#REF!</definedName>
    <definedName name="kredyt_kupiecki" localSheetId="10">#REF!</definedName>
    <definedName name="kredyt_kupiecki" localSheetId="0">#REF!</definedName>
    <definedName name="kredyt_kupiecki">#REF!</definedName>
    <definedName name="Kredyty" localSheetId="1">#REF!</definedName>
    <definedName name="Kredyty" localSheetId="7">#REF!</definedName>
    <definedName name="Kredyty" localSheetId="8">#REF!</definedName>
    <definedName name="Kredyty" localSheetId="11">#REF!</definedName>
    <definedName name="Kredyty" localSheetId="10">#REF!</definedName>
    <definedName name="Kredyty" localSheetId="0">#REF!</definedName>
    <definedName name="Kredyty">#REF!</definedName>
    <definedName name="Liczba_rat_kredytu" localSheetId="1">#REF!</definedName>
    <definedName name="Liczba_rat_kredytu" localSheetId="7">#REF!</definedName>
    <definedName name="Liczba_rat_kredytu" localSheetId="8">#REF!</definedName>
    <definedName name="Liczba_rat_kredytu" localSheetId="11">#REF!</definedName>
    <definedName name="Liczba_rat_kredytu" localSheetId="10">#REF!</definedName>
    <definedName name="Liczba_rat_kredytu" localSheetId="0">#REF!</definedName>
    <definedName name="Liczba_rat_kredytu">#REF!</definedName>
    <definedName name="Lokata_Dynamiczna" localSheetId="1">#REF!</definedName>
    <definedName name="Lokata_Dynamiczna" localSheetId="7">#REF!</definedName>
    <definedName name="Lokata_Dynamiczna" localSheetId="8">#REF!</definedName>
    <definedName name="Lokata_Dynamiczna" localSheetId="11">#REF!</definedName>
    <definedName name="Lokata_Dynamiczna" localSheetId="10">#REF!</definedName>
    <definedName name="Lokata_Dynamiczna" localSheetId="0">#REF!</definedName>
    <definedName name="Lokata_Dynamiczna">#REF!</definedName>
    <definedName name="marża" localSheetId="1">#REF!</definedName>
    <definedName name="marża" localSheetId="7">#REF!</definedName>
    <definedName name="marża" localSheetId="8">#REF!</definedName>
    <definedName name="marża" localSheetId="11">#REF!</definedName>
    <definedName name="marża" localSheetId="10">#REF!</definedName>
    <definedName name="marża" localSheetId="0">#REF!</definedName>
    <definedName name="marża">#REF!</definedName>
    <definedName name="marża_częsci" localSheetId="1">#REF!</definedName>
    <definedName name="marża_częsci" localSheetId="7">#REF!</definedName>
    <definedName name="marża_częsci" localSheetId="8">#REF!</definedName>
    <definedName name="marża_częsci" localSheetId="11">#REF!</definedName>
    <definedName name="marża_częsci" localSheetId="10">#REF!</definedName>
    <definedName name="marża_częsci" localSheetId="0">#REF!</definedName>
    <definedName name="marża_częsci">#REF!</definedName>
    <definedName name="_xlnm.Print_Area" localSheetId="3">aktywa_pasywa!$A$1:$I$98</definedName>
    <definedName name="_xlnm.Print_Area" localSheetId="1">bilans!$A$1:$H$110</definedName>
    <definedName name="_xlnm.Print_Area" localSheetId="7">bilans_dynamika!$A$2:$I$99</definedName>
    <definedName name="_xlnm.Print_Area" localSheetId="8">bilans_struktura!$A$2:$I$99</definedName>
    <definedName name="_xlnm.Print_Area" localSheetId="9">ko!$A$1:$J$14</definedName>
    <definedName name="_xlnm.Print_Area" localSheetId="4">przepływy!$B$1:$H$27</definedName>
    <definedName name="_xlnm.Print_Area" localSheetId="2">rachunek!$A$1:$I$60</definedName>
    <definedName name="_xlnm.Print_Area" localSheetId="10">rating!$A$1:$R$24</definedName>
    <definedName name="_xlnm.Print_Area" localSheetId="0">'rzis '!$A$1:$H$65</definedName>
    <definedName name="_xlnm.Print_Area" localSheetId="5">wskaźniki!$A$2:$G$43</definedName>
    <definedName name="Odsetki_leasingowe" localSheetId="1">#REF!</definedName>
    <definedName name="Odsetki_leasingowe" localSheetId="7">#REF!</definedName>
    <definedName name="Odsetki_leasingowe" localSheetId="8">#REF!</definedName>
    <definedName name="Odsetki_leasingowe" localSheetId="11">#REF!</definedName>
    <definedName name="Odsetki_leasingowe" localSheetId="10">#REF!</definedName>
    <definedName name="Odsetki_leasingowe" localSheetId="0">#REF!</definedName>
    <definedName name="Odsetki_leasingowe">#REF!</definedName>
    <definedName name="Podatek_dochodowy" localSheetId="1">#REF!</definedName>
    <definedName name="Podatek_dochodowy" localSheetId="7">#REF!</definedName>
    <definedName name="Podatek_dochodowy" localSheetId="8">#REF!</definedName>
    <definedName name="Podatek_dochodowy" localSheetId="11">#REF!</definedName>
    <definedName name="Podatek_dochodowy" localSheetId="10">#REF!</definedName>
    <definedName name="Podatek_dochodowy" localSheetId="0">#REF!</definedName>
    <definedName name="Podatek_dochodowy">#REF!</definedName>
    <definedName name="PRINT_AREA" localSheetId="1">#REF!</definedName>
    <definedName name="PRINT_AREA" localSheetId="7">#REF!</definedName>
    <definedName name="PRINT_AREA" localSheetId="8">#REF!</definedName>
    <definedName name="PRINT_AREA" localSheetId="11">#REF!</definedName>
    <definedName name="PRINT_AREA" localSheetId="10">#REF!</definedName>
    <definedName name="PRINT_AREA" localSheetId="0">#REF!</definedName>
    <definedName name="PRINT_AREA">#REF!</definedName>
    <definedName name="PRINT_AREA_MI" localSheetId="1">#REF!</definedName>
    <definedName name="PRINT_AREA_MI" localSheetId="7">#REF!</definedName>
    <definedName name="PRINT_AREA_MI" localSheetId="8">#REF!</definedName>
    <definedName name="PRINT_AREA_MI" localSheetId="11">#REF!</definedName>
    <definedName name="PRINT_AREA_MI" localSheetId="10">#REF!</definedName>
    <definedName name="PRINT_AREA_MI" localSheetId="0">#REF!</definedName>
    <definedName name="PRINT_AREA_MI">#REF!</definedName>
    <definedName name="Rata_kredytu" localSheetId="1">#REF!</definedName>
    <definedName name="Rata_kredytu" localSheetId="7">#REF!</definedName>
    <definedName name="Rata_kredytu" localSheetId="8">#REF!</definedName>
    <definedName name="Rata_kredytu" localSheetId="11">#REF!</definedName>
    <definedName name="Rata_kredytu" localSheetId="10">#REF!</definedName>
    <definedName name="Rata_kredytu" localSheetId="0">#REF!</definedName>
    <definedName name="Rata_kredytu">#REF!</definedName>
    <definedName name="rotacja_części" localSheetId="1">#REF!</definedName>
    <definedName name="rotacja_części" localSheetId="7">#REF!</definedName>
    <definedName name="rotacja_części" localSheetId="8">#REF!</definedName>
    <definedName name="rotacja_części" localSheetId="11">#REF!</definedName>
    <definedName name="rotacja_części" localSheetId="10">#REF!</definedName>
    <definedName name="rotacja_części" localSheetId="0">#REF!</definedName>
    <definedName name="rotacja_części">#REF!</definedName>
    <definedName name="rotacja_zapasów" localSheetId="1">#REF!</definedName>
    <definedName name="rotacja_zapasów" localSheetId="7">#REF!</definedName>
    <definedName name="rotacja_zapasów" localSheetId="8">#REF!</definedName>
    <definedName name="rotacja_zapasów" localSheetId="11">#REF!</definedName>
    <definedName name="rotacja_zapasów" localSheetId="10">#REF!</definedName>
    <definedName name="rotacja_zapasów" localSheetId="0">#REF!</definedName>
    <definedName name="rotacja_zapasów">#REF!</definedName>
    <definedName name="Sprzedaż_towarów" localSheetId="1">#REF!</definedName>
    <definedName name="Sprzedaż_towarów" localSheetId="7">#REF!</definedName>
    <definedName name="Sprzedaż_towarów" localSheetId="8">#REF!</definedName>
    <definedName name="Sprzedaż_towarów" localSheetId="11">#REF!</definedName>
    <definedName name="Sprzedaż_towarów" localSheetId="10">#REF!</definedName>
    <definedName name="Sprzedaż_towarów" localSheetId="0">#REF!</definedName>
    <definedName name="Sprzedaż_towarów">#REF!</definedName>
    <definedName name="Stawka_amortyzacji" localSheetId="1">#REF!</definedName>
    <definedName name="Stawka_amortyzacji" localSheetId="7">#REF!</definedName>
    <definedName name="Stawka_amortyzacji" localSheetId="8">#REF!</definedName>
    <definedName name="Stawka_amortyzacji" localSheetId="11">#REF!</definedName>
    <definedName name="Stawka_amortyzacji" localSheetId="10">#REF!</definedName>
    <definedName name="Stawka_amortyzacji" localSheetId="0">#REF!</definedName>
    <definedName name="Stawka_amortyzacji">#REF!</definedName>
    <definedName name="termin_części" localSheetId="1">#REF!</definedName>
    <definedName name="termin_części" localSheetId="7">#REF!</definedName>
    <definedName name="termin_części" localSheetId="8">#REF!</definedName>
    <definedName name="termin_części" localSheetId="11">#REF!</definedName>
    <definedName name="termin_części" localSheetId="10">#REF!</definedName>
    <definedName name="termin_części" localSheetId="0">#REF!</definedName>
    <definedName name="termin_części">#REF!</definedName>
    <definedName name="vat" localSheetId="1">#REF!</definedName>
    <definedName name="vat" localSheetId="7">#REF!</definedName>
    <definedName name="vat" localSheetId="8">#REF!</definedName>
    <definedName name="vat" localSheetId="11">#REF!</definedName>
    <definedName name="vat" localSheetId="10">#REF!</definedName>
    <definedName name="vat" localSheetId="0">#REF!</definedName>
    <definedName name="vat">#REF!</definedName>
    <definedName name="Wpłata_własna" localSheetId="1">#REF!</definedName>
    <definedName name="Wpłata_własna" localSheetId="7">#REF!</definedName>
    <definedName name="Wpłata_własna" localSheetId="8">#REF!</definedName>
    <definedName name="Wpłata_własna" localSheetId="11">#REF!</definedName>
    <definedName name="Wpłata_własna" localSheetId="10">#REF!</definedName>
    <definedName name="Wpłata_własna" localSheetId="0">#REF!</definedName>
    <definedName name="Wpłata_własna">#REF!</definedName>
    <definedName name="Wybierz_formę_prowadzonej_księgowości" localSheetId="1">#REF!</definedName>
    <definedName name="Wybierz_formę_prowadzonej_księgowości" localSheetId="7">#REF!</definedName>
    <definedName name="Wybierz_formę_prowadzonej_księgowości" localSheetId="8">#REF!</definedName>
    <definedName name="Wybierz_formę_prowadzonej_księgowości" localSheetId="10">#REF!</definedName>
    <definedName name="Wybierz_formę_prowadzonej_księgowości" localSheetId="0">#REF!</definedName>
    <definedName name="Wybierz_formę_prowadzonej_księgowości">#REF!</definedName>
    <definedName name="Zapasy_towarów" localSheetId="1">#REF!</definedName>
    <definedName name="Zapasy_towarów" localSheetId="7">#REF!</definedName>
    <definedName name="Zapasy_towarów" localSheetId="8">#REF!</definedName>
    <definedName name="Zapasy_towarów" localSheetId="11">#REF!</definedName>
    <definedName name="Zapasy_towarów" localSheetId="10">#REF!</definedName>
    <definedName name="Zapasy_towarów" localSheetId="0">#REF!</definedName>
    <definedName name="Zapasy_towarów">#REF!</definedName>
    <definedName name="Zobowiązania_wobec_budżetu" localSheetId="1">#REF!</definedName>
    <definedName name="Zobowiązania_wobec_budżetu" localSheetId="7">#REF!</definedName>
    <definedName name="Zobowiązania_wobec_budżetu" localSheetId="8">#REF!</definedName>
    <definedName name="Zobowiązania_wobec_budżetu" localSheetId="11">#REF!</definedName>
    <definedName name="Zobowiązania_wobec_budżetu" localSheetId="10">#REF!</definedName>
    <definedName name="Zobowiązania_wobec_budżetu" localSheetId="0">#REF!</definedName>
    <definedName name="Zobowiązania_wobec_budżetu">#REF!</definedName>
  </definedNames>
  <calcPr calcId="191029"/>
</workbook>
</file>

<file path=xl/calcChain.xml><?xml version="1.0" encoding="utf-8"?>
<calcChain xmlns="http://schemas.openxmlformats.org/spreadsheetml/2006/main">
  <c r="F8" i="24" l="1"/>
  <c r="G9" i="24" l="1"/>
  <c r="I67" i="25" l="1"/>
  <c r="I73" i="25"/>
  <c r="I71" i="25" s="1"/>
  <c r="I79" i="25"/>
  <c r="I80" i="25"/>
  <c r="I88" i="25"/>
  <c r="I84" i="25" s="1"/>
  <c r="I97" i="25"/>
  <c r="I11" i="25"/>
  <c r="I15" i="25"/>
  <c r="I21" i="25"/>
  <c r="I18" i="25" s="1"/>
  <c r="I25" i="25"/>
  <c r="I32" i="25"/>
  <c r="I31" i="25" s="1"/>
  <c r="I37" i="25"/>
  <c r="I36" i="25" s="1"/>
  <c r="I44" i="25"/>
  <c r="I43" i="25" s="1"/>
  <c r="I9" i="24"/>
  <c r="I15" i="24"/>
  <c r="I26" i="24"/>
  <c r="I27" i="24"/>
  <c r="I32" i="24"/>
  <c r="I37" i="24"/>
  <c r="I45" i="24"/>
  <c r="G8" i="24"/>
  <c r="I36" i="24" l="1"/>
  <c r="I52" i="24" s="1"/>
  <c r="I55" i="24" s="1"/>
  <c r="I64" i="25" s="1"/>
  <c r="I56" i="25" s="1"/>
  <c r="I100" i="25" s="1"/>
  <c r="I78" i="25"/>
  <c r="I30" i="25"/>
  <c r="I28" i="25" s="1"/>
  <c r="I66" i="25"/>
  <c r="I9" i="25"/>
  <c r="E3" i="1"/>
  <c r="D3" i="1"/>
  <c r="E44" i="25"/>
  <c r="D8" i="25"/>
  <c r="C8" i="25"/>
  <c r="I52" i="25" l="1"/>
  <c r="I101" i="25" s="1"/>
  <c r="B2" i="1"/>
  <c r="I93" i="2"/>
  <c r="H93" i="2"/>
  <c r="G93" i="2"/>
  <c r="F93" i="2"/>
  <c r="E93" i="2"/>
  <c r="D93" i="2"/>
  <c r="I92" i="2"/>
  <c r="H92" i="2"/>
  <c r="G92" i="2"/>
  <c r="F92" i="2"/>
  <c r="E92" i="2"/>
  <c r="D92" i="2"/>
  <c r="I90" i="2"/>
  <c r="H90" i="2"/>
  <c r="G90" i="2"/>
  <c r="F90" i="2"/>
  <c r="E90" i="2"/>
  <c r="D90" i="2"/>
  <c r="I89" i="2"/>
  <c r="H89" i="2"/>
  <c r="G89" i="2"/>
  <c r="F89" i="2"/>
  <c r="E89" i="2"/>
  <c r="D89" i="2"/>
  <c r="I88" i="2"/>
  <c r="H88" i="2"/>
  <c r="G88" i="2"/>
  <c r="F88" i="2"/>
  <c r="E88" i="2"/>
  <c r="D88" i="2"/>
  <c r="I87" i="2"/>
  <c r="H87" i="2"/>
  <c r="G87" i="2"/>
  <c r="F87" i="2"/>
  <c r="E87" i="2"/>
  <c r="D87" i="2"/>
  <c r="I86" i="2"/>
  <c r="H86" i="2"/>
  <c r="G86" i="2"/>
  <c r="F86" i="2"/>
  <c r="E86" i="2"/>
  <c r="D86" i="2"/>
  <c r="I85" i="2"/>
  <c r="H85" i="2"/>
  <c r="G85" i="2"/>
  <c r="F85" i="2"/>
  <c r="E85" i="2"/>
  <c r="D85" i="2"/>
  <c r="I84" i="2"/>
  <c r="H84" i="2"/>
  <c r="G84" i="2"/>
  <c r="F84" i="2"/>
  <c r="E84" i="2"/>
  <c r="D84" i="2"/>
  <c r="G83" i="2"/>
  <c r="F83" i="2"/>
  <c r="E83" i="2"/>
  <c r="D83" i="2"/>
  <c r="I81" i="2"/>
  <c r="H81" i="2"/>
  <c r="G81" i="2"/>
  <c r="F81" i="2"/>
  <c r="E81" i="2"/>
  <c r="D81" i="2"/>
  <c r="I80" i="2"/>
  <c r="H80" i="2"/>
  <c r="G80" i="2"/>
  <c r="F80" i="2"/>
  <c r="E80" i="2"/>
  <c r="D80" i="2"/>
  <c r="I79" i="2"/>
  <c r="H79" i="2"/>
  <c r="G79" i="2"/>
  <c r="F79" i="2"/>
  <c r="E79" i="2"/>
  <c r="D79" i="2"/>
  <c r="I77" i="2"/>
  <c r="H77" i="2"/>
  <c r="G77" i="2"/>
  <c r="F77" i="2"/>
  <c r="E77" i="2"/>
  <c r="D77" i="2"/>
  <c r="I76" i="2"/>
  <c r="H76" i="2"/>
  <c r="G76" i="2"/>
  <c r="F76" i="2"/>
  <c r="E76" i="2"/>
  <c r="D76" i="2"/>
  <c r="I75" i="2"/>
  <c r="H75" i="2"/>
  <c r="G75" i="2"/>
  <c r="F75" i="2"/>
  <c r="E75" i="2"/>
  <c r="D75" i="2"/>
  <c r="I71" i="2"/>
  <c r="H71" i="2"/>
  <c r="G71" i="2"/>
  <c r="F71" i="2"/>
  <c r="E71" i="2"/>
  <c r="D71" i="2"/>
  <c r="I70" i="2"/>
  <c r="H70" i="2"/>
  <c r="G70" i="2"/>
  <c r="F70" i="2"/>
  <c r="E70" i="2"/>
  <c r="D70" i="2"/>
  <c r="I69" i="2"/>
  <c r="H69" i="2"/>
  <c r="G69" i="2"/>
  <c r="F69" i="2"/>
  <c r="E69" i="2"/>
  <c r="D69" i="2"/>
  <c r="F68" i="2"/>
  <c r="E68" i="2"/>
  <c r="D68" i="2"/>
  <c r="I66" i="2"/>
  <c r="H66" i="2"/>
  <c r="G66" i="2"/>
  <c r="F66" i="2"/>
  <c r="E66" i="2"/>
  <c r="D66" i="2"/>
  <c r="I64" i="2"/>
  <c r="H64" i="2"/>
  <c r="G64" i="2"/>
  <c r="F64" i="2"/>
  <c r="E64" i="2"/>
  <c r="D64" i="2"/>
  <c r="I63" i="2"/>
  <c r="H63" i="2"/>
  <c r="G63" i="2"/>
  <c r="F63" i="2"/>
  <c r="E63" i="2"/>
  <c r="D63" i="2"/>
  <c r="I62" i="2"/>
  <c r="H62" i="2"/>
  <c r="G62" i="2"/>
  <c r="F62" i="2"/>
  <c r="E62" i="2"/>
  <c r="D62" i="2"/>
  <c r="I59" i="2"/>
  <c r="H59" i="2"/>
  <c r="G59" i="2"/>
  <c r="F59" i="2"/>
  <c r="E59" i="2"/>
  <c r="D59" i="2"/>
  <c r="I57" i="2"/>
  <c r="H57" i="2"/>
  <c r="G57" i="2"/>
  <c r="F57" i="2"/>
  <c r="E57" i="2"/>
  <c r="D57" i="2"/>
  <c r="I56" i="2"/>
  <c r="H56" i="2"/>
  <c r="G56" i="2"/>
  <c r="F56" i="2"/>
  <c r="E56" i="2"/>
  <c r="D56" i="2"/>
  <c r="I55" i="2"/>
  <c r="H55" i="2"/>
  <c r="G55" i="2"/>
  <c r="F55" i="2"/>
  <c r="E55" i="2"/>
  <c r="D55" i="2"/>
  <c r="I54" i="2"/>
  <c r="H54" i="2"/>
  <c r="G54" i="2"/>
  <c r="F54" i="2"/>
  <c r="E54" i="2"/>
  <c r="D54" i="2"/>
  <c r="I53" i="2"/>
  <c r="H53" i="2"/>
  <c r="G53" i="2"/>
  <c r="F53" i="2"/>
  <c r="E53" i="2"/>
  <c r="D53" i="2"/>
  <c r="I52" i="2"/>
  <c r="H52" i="2"/>
  <c r="G52" i="2"/>
  <c r="F52" i="2"/>
  <c r="E52" i="2"/>
  <c r="D52" i="2"/>
  <c r="E51" i="2"/>
  <c r="F51" i="2"/>
  <c r="G51" i="2"/>
  <c r="H51" i="2"/>
  <c r="I51" i="2"/>
  <c r="D51" i="2"/>
  <c r="I45" i="2"/>
  <c r="H45" i="2"/>
  <c r="G45" i="2"/>
  <c r="F45" i="2"/>
  <c r="E45" i="2"/>
  <c r="D45" i="2"/>
  <c r="I44" i="2"/>
  <c r="H44" i="2"/>
  <c r="G44" i="2"/>
  <c r="F44" i="2"/>
  <c r="E44" i="2"/>
  <c r="D44" i="2"/>
  <c r="I43" i="2"/>
  <c r="H43" i="2"/>
  <c r="G43" i="2"/>
  <c r="F43" i="2"/>
  <c r="E43" i="2"/>
  <c r="D43" i="2"/>
  <c r="I42" i="2"/>
  <c r="H42" i="2"/>
  <c r="G42" i="2"/>
  <c r="F42" i="2"/>
  <c r="E42" i="2"/>
  <c r="D42" i="2"/>
  <c r="I41" i="2"/>
  <c r="H41" i="2"/>
  <c r="F41" i="2"/>
  <c r="E41" i="2"/>
  <c r="D41" i="2"/>
  <c r="I40" i="2"/>
  <c r="H40" i="2"/>
  <c r="G40" i="2"/>
  <c r="F40" i="2"/>
  <c r="E40" i="2"/>
  <c r="D40" i="2"/>
  <c r="I39" i="2"/>
  <c r="H39" i="2"/>
  <c r="G39" i="2"/>
  <c r="F39" i="2"/>
  <c r="E39" i="2"/>
  <c r="D39" i="2"/>
  <c r="I36" i="2"/>
  <c r="H36" i="2"/>
  <c r="G36" i="2"/>
  <c r="F36" i="2"/>
  <c r="E36" i="2"/>
  <c r="D36" i="2"/>
  <c r="I35" i="2"/>
  <c r="H35" i="2"/>
  <c r="G35" i="2"/>
  <c r="F35" i="2"/>
  <c r="E35" i="2"/>
  <c r="D35" i="2"/>
  <c r="I34" i="2"/>
  <c r="H34" i="2"/>
  <c r="G34" i="2"/>
  <c r="F34" i="2"/>
  <c r="E34" i="2"/>
  <c r="D34" i="2"/>
  <c r="I33" i="2"/>
  <c r="H33" i="2"/>
  <c r="G33" i="2"/>
  <c r="F33" i="2"/>
  <c r="E33" i="2"/>
  <c r="D33" i="2"/>
  <c r="I32" i="2"/>
  <c r="H32" i="2"/>
  <c r="G32" i="2"/>
  <c r="F32" i="2"/>
  <c r="E32" i="2"/>
  <c r="D32" i="2"/>
  <c r="E27" i="2"/>
  <c r="F27" i="2"/>
  <c r="G27" i="2"/>
  <c r="H27" i="2"/>
  <c r="I27" i="2"/>
  <c r="E28" i="2"/>
  <c r="F28" i="2"/>
  <c r="G28" i="2"/>
  <c r="H28" i="2"/>
  <c r="I28" i="2"/>
  <c r="E29" i="2"/>
  <c r="F29" i="2"/>
  <c r="G29" i="2"/>
  <c r="H29" i="2"/>
  <c r="I29" i="2"/>
  <c r="D28" i="2"/>
  <c r="D29" i="2"/>
  <c r="D27" i="2"/>
  <c r="E23" i="2"/>
  <c r="F23" i="2"/>
  <c r="G23" i="2"/>
  <c r="H23" i="2"/>
  <c r="I23" i="2"/>
  <c r="D23" i="2"/>
  <c r="I21" i="2"/>
  <c r="H21" i="2"/>
  <c r="G21" i="2"/>
  <c r="F21" i="2"/>
  <c r="E21" i="2"/>
  <c r="D21" i="2"/>
  <c r="I20" i="2"/>
  <c r="H20" i="2"/>
  <c r="G20" i="2"/>
  <c r="F20" i="2"/>
  <c r="E20" i="2"/>
  <c r="D20" i="2"/>
  <c r="I18" i="2"/>
  <c r="H18" i="2"/>
  <c r="G18" i="2"/>
  <c r="F18" i="2"/>
  <c r="E18" i="2"/>
  <c r="D18" i="2"/>
  <c r="I17" i="2"/>
  <c r="H17" i="2"/>
  <c r="G17" i="2"/>
  <c r="F17" i="2"/>
  <c r="E17" i="2"/>
  <c r="D17" i="2"/>
  <c r="I16" i="2"/>
  <c r="H16" i="2"/>
  <c r="G16" i="2"/>
  <c r="F16" i="2"/>
  <c r="E16" i="2"/>
  <c r="D16" i="2"/>
  <c r="I14" i="2"/>
  <c r="H14" i="2"/>
  <c r="G14" i="2"/>
  <c r="F14" i="2"/>
  <c r="E14" i="2"/>
  <c r="D14" i="2"/>
  <c r="I13" i="2"/>
  <c r="H13" i="2"/>
  <c r="G13" i="2"/>
  <c r="F13" i="2"/>
  <c r="E13" i="2"/>
  <c r="D13" i="2"/>
  <c r="I11" i="2"/>
  <c r="H11" i="2"/>
  <c r="G11" i="2"/>
  <c r="F11" i="2"/>
  <c r="E11" i="2"/>
  <c r="D11" i="2"/>
  <c r="I10" i="2"/>
  <c r="H10" i="2"/>
  <c r="G10" i="2"/>
  <c r="F10" i="2"/>
  <c r="E10" i="2"/>
  <c r="D10" i="2"/>
  <c r="I8" i="2"/>
  <c r="H8" i="2"/>
  <c r="G8" i="2"/>
  <c r="F8" i="2"/>
  <c r="E8" i="2"/>
  <c r="D8" i="2"/>
  <c r="I7" i="2"/>
  <c r="H7" i="2"/>
  <c r="G7" i="2"/>
  <c r="F7" i="2"/>
  <c r="E7" i="2"/>
  <c r="D7" i="2"/>
  <c r="I6" i="2"/>
  <c r="H6" i="2"/>
  <c r="G6" i="2"/>
  <c r="F6" i="2"/>
  <c r="E6" i="2"/>
  <c r="D6" i="2"/>
  <c r="E4" i="2"/>
  <c r="F4" i="2"/>
  <c r="G4" i="2"/>
  <c r="H4" i="2"/>
  <c r="I4" i="2"/>
  <c r="D4" i="2"/>
  <c r="I52" i="1"/>
  <c r="H52" i="1"/>
  <c r="G52" i="1"/>
  <c r="F52" i="1"/>
  <c r="E52" i="1"/>
  <c r="D52" i="1"/>
  <c r="I49" i="1"/>
  <c r="H49" i="1"/>
  <c r="G49" i="1"/>
  <c r="F49" i="1"/>
  <c r="E49" i="1"/>
  <c r="D49" i="1"/>
  <c r="I46" i="1"/>
  <c r="H46" i="1"/>
  <c r="G46" i="1"/>
  <c r="F46" i="1"/>
  <c r="E46" i="1"/>
  <c r="D46" i="1"/>
  <c r="I45" i="1"/>
  <c r="H45" i="1"/>
  <c r="G45" i="1"/>
  <c r="F45" i="1"/>
  <c r="E45" i="1"/>
  <c r="D45" i="1"/>
  <c r="I44" i="1"/>
  <c r="H44" i="1"/>
  <c r="G44" i="1"/>
  <c r="F44" i="1"/>
  <c r="E44" i="1"/>
  <c r="D44" i="1"/>
  <c r="I43" i="1"/>
  <c r="H43" i="1"/>
  <c r="G43" i="1"/>
  <c r="F43" i="1"/>
  <c r="E43" i="1"/>
  <c r="D43" i="1"/>
  <c r="I42" i="1"/>
  <c r="H42" i="1"/>
  <c r="G42" i="1"/>
  <c r="F42" i="1"/>
  <c r="E42" i="1"/>
  <c r="D42" i="1"/>
  <c r="I41" i="1"/>
  <c r="H41" i="1"/>
  <c r="G41" i="1"/>
  <c r="F41" i="1"/>
  <c r="E41" i="1"/>
  <c r="D41" i="1"/>
  <c r="I39" i="1"/>
  <c r="H39" i="1"/>
  <c r="G39" i="1"/>
  <c r="F39" i="1"/>
  <c r="E39" i="1"/>
  <c r="D39" i="1"/>
  <c r="I38" i="1"/>
  <c r="H38" i="1"/>
  <c r="G38" i="1"/>
  <c r="F38" i="1"/>
  <c r="E38" i="1"/>
  <c r="D38" i="1"/>
  <c r="I37" i="1"/>
  <c r="H37" i="1"/>
  <c r="G37" i="1"/>
  <c r="F37" i="1"/>
  <c r="E37" i="1"/>
  <c r="D37" i="1"/>
  <c r="I36" i="1"/>
  <c r="H36" i="1"/>
  <c r="G36" i="1"/>
  <c r="F36" i="1"/>
  <c r="E36" i="1"/>
  <c r="D36" i="1"/>
  <c r="I35" i="1"/>
  <c r="H35" i="1"/>
  <c r="G35" i="1"/>
  <c r="F35" i="1"/>
  <c r="E35" i="1"/>
  <c r="D35" i="1"/>
  <c r="I34" i="1"/>
  <c r="H34" i="1"/>
  <c r="G34" i="1"/>
  <c r="F34" i="1"/>
  <c r="E34" i="1"/>
  <c r="D34" i="1"/>
  <c r="I33" i="1"/>
  <c r="H33" i="1"/>
  <c r="G33" i="1"/>
  <c r="F33" i="1"/>
  <c r="E33" i="1"/>
  <c r="D33" i="1"/>
  <c r="I30" i="1"/>
  <c r="H30" i="1"/>
  <c r="G30" i="1"/>
  <c r="F30" i="1"/>
  <c r="E30" i="1"/>
  <c r="D30" i="1"/>
  <c r="I29" i="1"/>
  <c r="H29" i="1"/>
  <c r="G29" i="1"/>
  <c r="F29" i="1"/>
  <c r="E29" i="1"/>
  <c r="D29" i="1"/>
  <c r="I28" i="1"/>
  <c r="H28" i="1"/>
  <c r="G28" i="1"/>
  <c r="F28" i="1"/>
  <c r="E28" i="1"/>
  <c r="D28" i="1"/>
  <c r="I26" i="1"/>
  <c r="H26" i="1"/>
  <c r="G26" i="1"/>
  <c r="F26" i="1"/>
  <c r="E26" i="1"/>
  <c r="D26" i="1"/>
  <c r="I25" i="1"/>
  <c r="H25" i="1"/>
  <c r="G25" i="1"/>
  <c r="F25" i="1"/>
  <c r="E25" i="1"/>
  <c r="D25" i="1"/>
  <c r="I24" i="1"/>
  <c r="H24" i="1"/>
  <c r="G24" i="1"/>
  <c r="F24" i="1"/>
  <c r="E24" i="1"/>
  <c r="D24" i="1"/>
  <c r="I23" i="1"/>
  <c r="H23" i="1"/>
  <c r="G23" i="1"/>
  <c r="F23" i="1"/>
  <c r="E23" i="1"/>
  <c r="D23" i="1"/>
  <c r="I19" i="1"/>
  <c r="H19" i="1"/>
  <c r="G19" i="1"/>
  <c r="F19" i="1"/>
  <c r="E19" i="1"/>
  <c r="D19" i="1"/>
  <c r="I18" i="1"/>
  <c r="H18" i="1"/>
  <c r="G18" i="1"/>
  <c r="F18" i="1"/>
  <c r="E18" i="1"/>
  <c r="D18" i="1"/>
  <c r="I16" i="1"/>
  <c r="H16" i="1"/>
  <c r="G16" i="1"/>
  <c r="F16" i="1"/>
  <c r="E16" i="1"/>
  <c r="D16" i="1"/>
  <c r="I15" i="1"/>
  <c r="H15" i="1"/>
  <c r="G15" i="1"/>
  <c r="F15" i="1"/>
  <c r="E15" i="1"/>
  <c r="D15" i="1"/>
  <c r="I14" i="1"/>
  <c r="H14" i="1"/>
  <c r="G14" i="1"/>
  <c r="F14" i="1"/>
  <c r="E14" i="1"/>
  <c r="D14" i="1"/>
  <c r="I12" i="1"/>
  <c r="H12" i="1"/>
  <c r="G12" i="1"/>
  <c r="F12" i="1"/>
  <c r="E12" i="1"/>
  <c r="D12" i="1"/>
  <c r="I11" i="1"/>
  <c r="H11" i="1"/>
  <c r="G11" i="1"/>
  <c r="F11" i="1"/>
  <c r="E11" i="1"/>
  <c r="D11" i="1"/>
  <c r="I9" i="1"/>
  <c r="H9" i="1"/>
  <c r="G9" i="1"/>
  <c r="F9" i="1"/>
  <c r="E9" i="1"/>
  <c r="D9" i="1"/>
  <c r="I8" i="1"/>
  <c r="H8" i="1"/>
  <c r="G8" i="1"/>
  <c r="F8" i="1"/>
  <c r="E8" i="1"/>
  <c r="D8" i="1"/>
  <c r="I7" i="1"/>
  <c r="H7" i="1"/>
  <c r="G7" i="1"/>
  <c r="F7" i="1"/>
  <c r="E7" i="1"/>
  <c r="D7" i="1"/>
  <c r="F6" i="1"/>
  <c r="E6" i="1"/>
  <c r="D6" i="1"/>
  <c r="B7" i="25"/>
  <c r="H97" i="25" l="1"/>
  <c r="G97" i="25"/>
  <c r="F97" i="25"/>
  <c r="E97" i="25"/>
  <c r="D97" i="25"/>
  <c r="C97" i="25"/>
  <c r="I83" i="2"/>
  <c r="H88" i="25"/>
  <c r="H84" i="25" s="1"/>
  <c r="F88" i="25"/>
  <c r="F84" i="25" s="1"/>
  <c r="E88" i="25"/>
  <c r="E84" i="25" s="1"/>
  <c r="D88" i="25"/>
  <c r="D84" i="25" s="1"/>
  <c r="C88" i="25"/>
  <c r="C84" i="25" s="1"/>
  <c r="H80" i="25"/>
  <c r="H79" i="25" s="1"/>
  <c r="G80" i="25"/>
  <c r="G79" i="25" s="1"/>
  <c r="F80" i="25"/>
  <c r="F79" i="25" s="1"/>
  <c r="E80" i="25"/>
  <c r="E79" i="25" s="1"/>
  <c r="D80" i="25"/>
  <c r="D79" i="25" s="1"/>
  <c r="C80" i="25"/>
  <c r="C79" i="25" s="1"/>
  <c r="C73" i="25"/>
  <c r="C71" i="25" s="1"/>
  <c r="E73" i="25"/>
  <c r="E71" i="25" s="1"/>
  <c r="D73" i="25"/>
  <c r="D71" i="25" s="1"/>
  <c r="H67" i="25"/>
  <c r="G67" i="25"/>
  <c r="F67" i="25"/>
  <c r="E67" i="25"/>
  <c r="D67" i="25"/>
  <c r="C67" i="25"/>
  <c r="G41" i="2"/>
  <c r="H44" i="25"/>
  <c r="H43" i="25" s="1"/>
  <c r="G44" i="25"/>
  <c r="G43" i="25" s="1"/>
  <c r="E43" i="25"/>
  <c r="D44" i="25"/>
  <c r="D43" i="25" s="1"/>
  <c r="C44" i="25"/>
  <c r="C43" i="25" s="1"/>
  <c r="H37" i="25"/>
  <c r="H36" i="25" s="1"/>
  <c r="G37" i="25"/>
  <c r="G36" i="25" s="1"/>
  <c r="F37" i="25"/>
  <c r="F36" i="25" s="1"/>
  <c r="E37" i="25"/>
  <c r="E36" i="25" s="1"/>
  <c r="D37" i="25"/>
  <c r="D36" i="25" s="1"/>
  <c r="C37" i="25"/>
  <c r="C36" i="25" s="1"/>
  <c r="H32" i="25"/>
  <c r="H31" i="25" s="1"/>
  <c r="G32" i="25"/>
  <c r="G31" i="25" s="1"/>
  <c r="F32" i="25"/>
  <c r="F31" i="25" s="1"/>
  <c r="E32" i="25"/>
  <c r="E31" i="25" s="1"/>
  <c r="D32" i="25"/>
  <c r="D31" i="25" s="1"/>
  <c r="C32" i="25"/>
  <c r="C31" i="25" s="1"/>
  <c r="H25" i="25"/>
  <c r="G25" i="25"/>
  <c r="F25" i="25"/>
  <c r="E25" i="25"/>
  <c r="D25" i="25"/>
  <c r="C25" i="25"/>
  <c r="H21" i="25"/>
  <c r="H18" i="25" s="1"/>
  <c r="G21" i="25"/>
  <c r="G18" i="25" s="1"/>
  <c r="F21" i="25"/>
  <c r="F18" i="25" s="1"/>
  <c r="E21" i="25"/>
  <c r="E18" i="25" s="1"/>
  <c r="D21" i="25"/>
  <c r="D18" i="25" s="1"/>
  <c r="C21" i="25"/>
  <c r="C18" i="25" s="1"/>
  <c r="H15" i="25"/>
  <c r="G15" i="25"/>
  <c r="F15" i="25"/>
  <c r="E15" i="25"/>
  <c r="D15" i="25"/>
  <c r="C15" i="25"/>
  <c r="D30" i="25" l="1"/>
  <c r="D28" i="25" s="1"/>
  <c r="C30" i="25"/>
  <c r="C28" i="25" s="1"/>
  <c r="F78" i="25"/>
  <c r="F73" i="25"/>
  <c r="F71" i="25" s="1"/>
  <c r="G68" i="2"/>
  <c r="F44" i="25"/>
  <c r="F43" i="25" s="1"/>
  <c r="G88" i="25"/>
  <c r="G84" i="25" s="1"/>
  <c r="G78" i="25" s="1"/>
  <c r="H83" i="2"/>
  <c r="G30" i="25"/>
  <c r="G28" i="25" s="1"/>
  <c r="H30" i="25"/>
  <c r="H28" i="25" s="1"/>
  <c r="F30" i="25"/>
  <c r="E30" i="25"/>
  <c r="E28" i="25" s="1"/>
  <c r="C78" i="25"/>
  <c r="C66" i="25" s="1"/>
  <c r="D78" i="25"/>
  <c r="D66" i="25" s="1"/>
  <c r="D11" i="25"/>
  <c r="D9" i="25" s="1"/>
  <c r="E78" i="25"/>
  <c r="E66" i="25" s="1"/>
  <c r="H78" i="25"/>
  <c r="C11" i="25"/>
  <c r="C9" i="25" s="1"/>
  <c r="H68" i="2"/>
  <c r="F66" i="25" l="1"/>
  <c r="C52" i="25"/>
  <c r="D52" i="25"/>
  <c r="F28" i="25"/>
  <c r="G73" i="25"/>
  <c r="G71" i="25" s="1"/>
  <c r="G66" i="25" s="1"/>
  <c r="E11" i="25"/>
  <c r="E9" i="25" s="1"/>
  <c r="E52" i="25" s="1"/>
  <c r="H73" i="25" l="1"/>
  <c r="H71" i="25" s="1"/>
  <c r="H66" i="25" s="1"/>
  <c r="I68" i="2"/>
  <c r="F11" i="25"/>
  <c r="F9" i="25" s="1"/>
  <c r="F52" i="25" s="1"/>
  <c r="G11" i="25" l="1"/>
  <c r="G9" i="25" s="1"/>
  <c r="G52" i="25" s="1"/>
  <c r="H11" i="25"/>
  <c r="H9" i="25" s="1"/>
  <c r="H52" i="25" s="1"/>
  <c r="H45" i="24" l="1"/>
  <c r="G45" i="24"/>
  <c r="F45" i="24"/>
  <c r="E45" i="24"/>
  <c r="D45" i="24"/>
  <c r="C45" i="24"/>
  <c r="H37" i="24"/>
  <c r="G37" i="24"/>
  <c r="F37" i="24"/>
  <c r="E37" i="24"/>
  <c r="D37" i="24"/>
  <c r="C37" i="24"/>
  <c r="H32" i="24"/>
  <c r="G32" i="24"/>
  <c r="F32" i="24"/>
  <c r="E32" i="24"/>
  <c r="D32" i="24"/>
  <c r="C32" i="24"/>
  <c r="H27" i="24"/>
  <c r="G27" i="24"/>
  <c r="F27" i="24"/>
  <c r="E27" i="24"/>
  <c r="D27" i="24"/>
  <c r="C27" i="24"/>
  <c r="I20" i="1"/>
  <c r="H20" i="1"/>
  <c r="G20" i="1"/>
  <c r="F20" i="1"/>
  <c r="E20" i="1"/>
  <c r="D20" i="1"/>
  <c r="I17" i="1"/>
  <c r="H17" i="1"/>
  <c r="G17" i="1"/>
  <c r="F17" i="1"/>
  <c r="E17" i="1"/>
  <c r="D17" i="1"/>
  <c r="I13" i="1"/>
  <c r="H13" i="1"/>
  <c r="G13" i="1"/>
  <c r="F13" i="1"/>
  <c r="D13" i="1"/>
  <c r="E9" i="24"/>
  <c r="D9" i="24"/>
  <c r="C9" i="24"/>
  <c r="E8" i="25" l="1"/>
  <c r="F3" i="1"/>
  <c r="F9" i="24"/>
  <c r="G6" i="1"/>
  <c r="D5" i="1"/>
  <c r="D15" i="24"/>
  <c r="D26" i="24" s="1"/>
  <c r="D36" i="24" s="1"/>
  <c r="D52" i="24" s="1"/>
  <c r="E13" i="1"/>
  <c r="C15" i="24"/>
  <c r="C26" i="24" s="1"/>
  <c r="C36" i="24" s="1"/>
  <c r="C52" i="24" s="1"/>
  <c r="G15" i="24"/>
  <c r="H15" i="24"/>
  <c r="E15" i="24"/>
  <c r="E26" i="24" s="1"/>
  <c r="E36" i="24" s="1"/>
  <c r="E52" i="24" s="1"/>
  <c r="F15" i="24"/>
  <c r="G3" i="1" l="1"/>
  <c r="F8" i="25"/>
  <c r="F26" i="24"/>
  <c r="F36" i="24" s="1"/>
  <c r="F52" i="24" s="1"/>
  <c r="D55" i="24"/>
  <c r="D64" i="25" s="1"/>
  <c r="E48" i="1"/>
  <c r="E5" i="1"/>
  <c r="H6" i="1"/>
  <c r="G26" i="24"/>
  <c r="G36" i="24" s="1"/>
  <c r="G52" i="24" s="1"/>
  <c r="G55" i="24" s="1"/>
  <c r="G64" i="25" s="1"/>
  <c r="H8" i="24" l="1"/>
  <c r="G8" i="25"/>
  <c r="H3" i="1"/>
  <c r="H48" i="1"/>
  <c r="C55" i="24"/>
  <c r="C64" i="25" s="1"/>
  <c r="D48" i="1"/>
  <c r="H9" i="24"/>
  <c r="H26" i="24" s="1"/>
  <c r="H36" i="24" s="1"/>
  <c r="H52" i="24" s="1"/>
  <c r="I6" i="1"/>
  <c r="F55" i="24"/>
  <c r="F64" i="25" s="1"/>
  <c r="G48" i="1"/>
  <c r="F5" i="1"/>
  <c r="E55" i="24"/>
  <c r="E64" i="25" s="1"/>
  <c r="F48" i="1"/>
  <c r="M12" i="21"/>
  <c r="I8" i="25" l="1"/>
  <c r="I8" i="24"/>
  <c r="H8" i="25"/>
  <c r="I3" i="1"/>
  <c r="H55" i="24"/>
  <c r="H64" i="25" s="1"/>
  <c r="I48" i="1"/>
  <c r="G5" i="1"/>
  <c r="F94" i="22"/>
  <c r="F93" i="22"/>
  <c r="F91" i="22"/>
  <c r="F90" i="22"/>
  <c r="F89" i="22"/>
  <c r="F88" i="22"/>
  <c r="F87" i="22"/>
  <c r="F86" i="22"/>
  <c r="F85" i="22"/>
  <c r="F84" i="22"/>
  <c r="F82" i="22"/>
  <c r="F81" i="22"/>
  <c r="F80" i="22"/>
  <c r="F78" i="22"/>
  <c r="F77" i="22"/>
  <c r="F76" i="22"/>
  <c r="F72" i="22"/>
  <c r="F71" i="22"/>
  <c r="F70" i="22"/>
  <c r="F67" i="22"/>
  <c r="F65" i="22"/>
  <c r="F64" i="22"/>
  <c r="F63" i="22"/>
  <c r="F60" i="22"/>
  <c r="F58" i="22"/>
  <c r="F57" i="22"/>
  <c r="F56" i="22"/>
  <c r="F55" i="22"/>
  <c r="F54" i="22"/>
  <c r="F53" i="22"/>
  <c r="F52" i="22"/>
  <c r="H94" i="22"/>
  <c r="G94" i="22"/>
  <c r="D94" i="22"/>
  <c r="H93" i="22"/>
  <c r="G93" i="22"/>
  <c r="D93" i="22"/>
  <c r="H91" i="22"/>
  <c r="G91" i="22"/>
  <c r="D91" i="22"/>
  <c r="H90" i="22"/>
  <c r="G90" i="22"/>
  <c r="D90" i="22"/>
  <c r="H89" i="22"/>
  <c r="G89" i="22"/>
  <c r="D89" i="22"/>
  <c r="H88" i="22"/>
  <c r="G88" i="22"/>
  <c r="D88" i="22"/>
  <c r="H87" i="22"/>
  <c r="G87" i="22"/>
  <c r="D87" i="22"/>
  <c r="H86" i="22"/>
  <c r="G86" i="22"/>
  <c r="D86" i="22"/>
  <c r="H85" i="22"/>
  <c r="G85" i="22"/>
  <c r="D85" i="22"/>
  <c r="H84" i="22"/>
  <c r="G84" i="22"/>
  <c r="D84" i="22"/>
  <c r="H82" i="22"/>
  <c r="G82" i="22"/>
  <c r="D82" i="22"/>
  <c r="H81" i="22"/>
  <c r="G81" i="22"/>
  <c r="D81" i="22"/>
  <c r="H80" i="22"/>
  <c r="G80" i="22"/>
  <c r="D80" i="22"/>
  <c r="H78" i="22"/>
  <c r="G78" i="22"/>
  <c r="D78" i="22"/>
  <c r="H77" i="22"/>
  <c r="G77" i="22"/>
  <c r="D77" i="22"/>
  <c r="H76" i="22"/>
  <c r="G76" i="22"/>
  <c r="D76" i="22"/>
  <c r="H72" i="22"/>
  <c r="G72" i="22"/>
  <c r="D72" i="22"/>
  <c r="H71" i="22"/>
  <c r="G71" i="22"/>
  <c r="D71" i="22"/>
  <c r="H70" i="22"/>
  <c r="G70" i="22"/>
  <c r="D70" i="22"/>
  <c r="H69" i="22"/>
  <c r="G69" i="22"/>
  <c r="H67" i="22"/>
  <c r="G67" i="22"/>
  <c r="D67" i="22"/>
  <c r="H65" i="22"/>
  <c r="G65" i="22"/>
  <c r="D65" i="22"/>
  <c r="H64" i="22"/>
  <c r="G64" i="22"/>
  <c r="D64" i="22"/>
  <c r="H63" i="22"/>
  <c r="G63" i="22"/>
  <c r="D63" i="22"/>
  <c r="H60" i="22"/>
  <c r="G60" i="22"/>
  <c r="D60" i="22"/>
  <c r="H58" i="22"/>
  <c r="G58" i="22"/>
  <c r="D58" i="22"/>
  <c r="H57" i="22"/>
  <c r="G57" i="22"/>
  <c r="D57" i="22"/>
  <c r="H56" i="22"/>
  <c r="G56" i="22"/>
  <c r="D56" i="22"/>
  <c r="H55" i="22"/>
  <c r="G55" i="22"/>
  <c r="D55" i="22"/>
  <c r="H54" i="22"/>
  <c r="G54" i="22"/>
  <c r="D54" i="22"/>
  <c r="H53" i="22"/>
  <c r="G53" i="22"/>
  <c r="D53" i="22"/>
  <c r="H52" i="22"/>
  <c r="G52" i="22"/>
  <c r="D52" i="22"/>
  <c r="I94" i="22"/>
  <c r="I93" i="22"/>
  <c r="I91" i="22"/>
  <c r="I90" i="22"/>
  <c r="I89" i="22"/>
  <c r="I88" i="22"/>
  <c r="I87" i="22"/>
  <c r="I86" i="22"/>
  <c r="I85" i="22"/>
  <c r="I84" i="22"/>
  <c r="I82" i="22"/>
  <c r="I81" i="22"/>
  <c r="I80" i="22"/>
  <c r="I78" i="22"/>
  <c r="I77" i="22"/>
  <c r="I76" i="22"/>
  <c r="I72" i="22"/>
  <c r="I71" i="22"/>
  <c r="I70" i="22"/>
  <c r="I69" i="22"/>
  <c r="I67" i="22"/>
  <c r="I65" i="22"/>
  <c r="I64" i="22"/>
  <c r="I63" i="22"/>
  <c r="I60" i="22"/>
  <c r="I58" i="22"/>
  <c r="I57" i="22"/>
  <c r="I56" i="22"/>
  <c r="I55" i="22"/>
  <c r="I54" i="22"/>
  <c r="I53" i="22"/>
  <c r="I52" i="22"/>
  <c r="F46" i="22"/>
  <c r="F45" i="22"/>
  <c r="F44" i="22"/>
  <c r="F43" i="22"/>
  <c r="F42" i="22"/>
  <c r="F41" i="22"/>
  <c r="F40" i="22"/>
  <c r="F37" i="22"/>
  <c r="F36" i="22"/>
  <c r="F35" i="22"/>
  <c r="F34" i="22"/>
  <c r="F33" i="22"/>
  <c r="F30" i="22"/>
  <c r="F29" i="22"/>
  <c r="F28" i="22"/>
  <c r="F24" i="22"/>
  <c r="F22" i="22"/>
  <c r="F21" i="22"/>
  <c r="F19" i="22"/>
  <c r="F18" i="22"/>
  <c r="F17" i="22"/>
  <c r="F15" i="22"/>
  <c r="F14" i="22"/>
  <c r="F12" i="22"/>
  <c r="F11" i="22"/>
  <c r="F9" i="22"/>
  <c r="F8" i="22"/>
  <c r="F5" i="22"/>
  <c r="H46" i="22"/>
  <c r="G46" i="22"/>
  <c r="D46" i="22"/>
  <c r="H45" i="22"/>
  <c r="G45" i="22"/>
  <c r="D45" i="22"/>
  <c r="H44" i="22"/>
  <c r="G44" i="22"/>
  <c r="D44" i="22"/>
  <c r="H43" i="22"/>
  <c r="G43" i="22"/>
  <c r="D43" i="22"/>
  <c r="H42" i="22"/>
  <c r="G42" i="22"/>
  <c r="D42" i="22"/>
  <c r="H41" i="22"/>
  <c r="G41" i="22"/>
  <c r="D41" i="22"/>
  <c r="H40" i="22"/>
  <c r="G40" i="22"/>
  <c r="D40" i="22"/>
  <c r="H37" i="22"/>
  <c r="G37" i="22"/>
  <c r="D37" i="22"/>
  <c r="H36" i="22"/>
  <c r="G36" i="22"/>
  <c r="D36" i="22"/>
  <c r="H35" i="22"/>
  <c r="G35" i="22"/>
  <c r="D35" i="22"/>
  <c r="H34" i="22"/>
  <c r="G34" i="22"/>
  <c r="D34" i="22"/>
  <c r="H33" i="22"/>
  <c r="G33" i="22"/>
  <c r="D33" i="22"/>
  <c r="H30" i="22"/>
  <c r="G30" i="22"/>
  <c r="D30" i="22"/>
  <c r="H29" i="22"/>
  <c r="G29" i="22"/>
  <c r="D29" i="22"/>
  <c r="H28" i="22"/>
  <c r="G28" i="22"/>
  <c r="D28" i="22"/>
  <c r="H24" i="22"/>
  <c r="G24" i="22"/>
  <c r="D24" i="22"/>
  <c r="H22" i="22"/>
  <c r="G22" i="22"/>
  <c r="D22" i="22"/>
  <c r="H21" i="22"/>
  <c r="G21" i="22"/>
  <c r="D21" i="22"/>
  <c r="H19" i="22"/>
  <c r="G19" i="22"/>
  <c r="D19" i="22"/>
  <c r="H18" i="22"/>
  <c r="G18" i="22"/>
  <c r="D18" i="22"/>
  <c r="H17" i="22"/>
  <c r="G17" i="22"/>
  <c r="D17" i="22"/>
  <c r="H15" i="22"/>
  <c r="G15" i="22"/>
  <c r="D15" i="22"/>
  <c r="H14" i="22"/>
  <c r="G14" i="22"/>
  <c r="D14" i="22"/>
  <c r="H12" i="22"/>
  <c r="G12" i="22"/>
  <c r="D12" i="22"/>
  <c r="H11" i="22"/>
  <c r="G11" i="22"/>
  <c r="D11" i="22"/>
  <c r="H9" i="22"/>
  <c r="G9" i="22"/>
  <c r="D9" i="22"/>
  <c r="H8" i="22"/>
  <c r="G8" i="22"/>
  <c r="D8" i="22"/>
  <c r="H5" i="22"/>
  <c r="G5" i="22"/>
  <c r="D5" i="22"/>
  <c r="I46" i="22"/>
  <c r="I45" i="22"/>
  <c r="I44" i="22"/>
  <c r="I43" i="22"/>
  <c r="I42" i="22"/>
  <c r="I41" i="22"/>
  <c r="I40" i="22"/>
  <c r="I37" i="22"/>
  <c r="I36" i="22"/>
  <c r="I35" i="22"/>
  <c r="I34" i="22"/>
  <c r="I33" i="22"/>
  <c r="I30" i="22"/>
  <c r="I29" i="22"/>
  <c r="I28" i="22"/>
  <c r="I24" i="22"/>
  <c r="I22" i="22"/>
  <c r="I21" i="22"/>
  <c r="I19" i="22"/>
  <c r="I18" i="22"/>
  <c r="I17" i="22"/>
  <c r="I15" i="22"/>
  <c r="I14" i="22"/>
  <c r="I12" i="22"/>
  <c r="I11" i="22"/>
  <c r="I9" i="22"/>
  <c r="I8" i="22"/>
  <c r="I5" i="22"/>
  <c r="E3" i="23"/>
  <c r="E50" i="23" s="1"/>
  <c r="D3" i="23"/>
  <c r="D50" i="23" s="1"/>
  <c r="C3" i="23"/>
  <c r="C50" i="23" s="1"/>
  <c r="B2" i="23"/>
  <c r="B49" i="23" s="1"/>
  <c r="E3" i="22"/>
  <c r="E50" i="22" s="1"/>
  <c r="D3" i="22"/>
  <c r="D50" i="22" s="1"/>
  <c r="C3" i="22"/>
  <c r="C50" i="22" s="1"/>
  <c r="B2" i="22"/>
  <c r="B49" i="22" s="1"/>
  <c r="I12" i="21"/>
  <c r="A1" i="21"/>
  <c r="I5" i="1" l="1"/>
  <c r="H5" i="1"/>
  <c r="E12" i="12"/>
  <c r="F12" i="12"/>
  <c r="G12" i="12"/>
  <c r="H12" i="12"/>
  <c r="I12" i="12"/>
  <c r="J12" i="12"/>
  <c r="D12" i="12"/>
  <c r="E5" i="3"/>
  <c r="C19" i="3"/>
  <c r="G17" i="3"/>
  <c r="H17" i="3"/>
  <c r="I17" i="3"/>
  <c r="G14" i="3"/>
  <c r="H14" i="3"/>
  <c r="I14" i="3"/>
  <c r="E96" i="22" l="1"/>
  <c r="C9" i="3"/>
  <c r="F5" i="3" l="1"/>
  <c r="E4" i="3"/>
  <c r="F4" i="3"/>
  <c r="G4" i="3"/>
  <c r="H4" i="3"/>
  <c r="I4" i="3"/>
  <c r="F69" i="22" l="1"/>
  <c r="D69" i="22"/>
  <c r="F17" i="3"/>
  <c r="E14" i="3"/>
  <c r="E17" i="3"/>
  <c r="F14" i="3"/>
  <c r="D5" i="4"/>
  <c r="E5" i="4"/>
  <c r="F5" i="4"/>
  <c r="G5" i="4"/>
  <c r="H5" i="4"/>
  <c r="B5" i="4"/>
  <c r="D14" i="13"/>
  <c r="G21" i="13"/>
  <c r="G4" i="1"/>
  <c r="I5" i="3"/>
  <c r="D82" i="2"/>
  <c r="D78" i="2" s="1"/>
  <c r="E82" i="2"/>
  <c r="E78" i="2" s="1"/>
  <c r="F82" i="2"/>
  <c r="G82" i="2"/>
  <c r="H82" i="2"/>
  <c r="I82" i="2"/>
  <c r="D67" i="2"/>
  <c r="E67" i="2"/>
  <c r="E65" i="2" s="1"/>
  <c r="F67" i="2"/>
  <c r="F65" i="2" s="1"/>
  <c r="G67" i="2"/>
  <c r="H67" i="2"/>
  <c r="D61" i="2"/>
  <c r="D62" i="22" s="1"/>
  <c r="E61" i="2"/>
  <c r="F61" i="2"/>
  <c r="G61" i="2"/>
  <c r="H61" i="2"/>
  <c r="I61" i="2"/>
  <c r="C61" i="2"/>
  <c r="D15" i="2"/>
  <c r="D12" i="2" s="1"/>
  <c r="E15" i="2"/>
  <c r="E12" i="2" s="1"/>
  <c r="F15" i="2"/>
  <c r="G15" i="2"/>
  <c r="G12" i="2" s="1"/>
  <c r="H15" i="2"/>
  <c r="I15" i="2"/>
  <c r="D19" i="2"/>
  <c r="E19" i="2"/>
  <c r="F19" i="2"/>
  <c r="G19" i="2"/>
  <c r="H19" i="2"/>
  <c r="I19" i="2"/>
  <c r="E9" i="2"/>
  <c r="F9" i="2"/>
  <c r="G9" i="2"/>
  <c r="H9" i="2"/>
  <c r="I9" i="2"/>
  <c r="G91" i="2"/>
  <c r="H91" i="2"/>
  <c r="I91" i="2"/>
  <c r="I74" i="2"/>
  <c r="I73" i="2" s="1"/>
  <c r="I38" i="2"/>
  <c r="H38" i="2"/>
  <c r="G38" i="2"/>
  <c r="I31" i="2"/>
  <c r="H31" i="2"/>
  <c r="G31" i="2"/>
  <c r="I26" i="2"/>
  <c r="H26" i="2"/>
  <c r="G26" i="2"/>
  <c r="D13" i="13"/>
  <c r="D15" i="13"/>
  <c r="D16" i="13"/>
  <c r="D17" i="13"/>
  <c r="D18" i="13"/>
  <c r="D19" i="13"/>
  <c r="D20" i="13"/>
  <c r="D12" i="13"/>
  <c r="G18" i="13"/>
  <c r="G16" i="13"/>
  <c r="G17" i="13"/>
  <c r="G19" i="13"/>
  <c r="G20" i="13"/>
  <c r="E9" i="13"/>
  <c r="F9" i="13"/>
  <c r="D6" i="13"/>
  <c r="D7" i="13"/>
  <c r="D8" i="13"/>
  <c r="D9" i="13"/>
  <c r="G7" i="13"/>
  <c r="G8" i="13"/>
  <c r="G13" i="13"/>
  <c r="G15" i="13"/>
  <c r="G22" i="1"/>
  <c r="H22" i="1"/>
  <c r="I22" i="1"/>
  <c r="G27" i="1"/>
  <c r="H27" i="1"/>
  <c r="I27" i="1"/>
  <c r="G32" i="1"/>
  <c r="H32" i="1"/>
  <c r="I32" i="1"/>
  <c r="G40" i="1"/>
  <c r="H40" i="1"/>
  <c r="I40" i="1"/>
  <c r="F62" i="22" l="1"/>
  <c r="H20" i="22"/>
  <c r="F20" i="22"/>
  <c r="F3" i="23"/>
  <c r="F50" i="23" s="1"/>
  <c r="F3" i="22"/>
  <c r="F50" i="22" s="1"/>
  <c r="F16" i="22"/>
  <c r="I10" i="22"/>
  <c r="G20" i="22"/>
  <c r="I39" i="22"/>
  <c r="G62" i="22"/>
  <c r="I20" i="22"/>
  <c r="G16" i="22"/>
  <c r="H62" i="22"/>
  <c r="I92" i="22"/>
  <c r="I62" i="22"/>
  <c r="H92" i="22"/>
  <c r="I78" i="2"/>
  <c r="I72" i="2" s="1"/>
  <c r="I83" i="22"/>
  <c r="G78" i="2"/>
  <c r="G83" i="22"/>
  <c r="H78" i="2"/>
  <c r="H83" i="22"/>
  <c r="F78" i="2"/>
  <c r="F79" i="22" s="1"/>
  <c r="F83" i="22"/>
  <c r="H65" i="2"/>
  <c r="H68" i="22"/>
  <c r="G65" i="2"/>
  <c r="G68" i="22"/>
  <c r="G37" i="2"/>
  <c r="H37" i="2"/>
  <c r="H39" i="22"/>
  <c r="G30" i="2"/>
  <c r="H30" i="2"/>
  <c r="H32" i="22"/>
  <c r="I30" i="2"/>
  <c r="I32" i="22"/>
  <c r="I25" i="2"/>
  <c r="H17" i="4"/>
  <c r="I27" i="22"/>
  <c r="G25" i="2"/>
  <c r="H25" i="2"/>
  <c r="H27" i="22"/>
  <c r="H12" i="2"/>
  <c r="H13" i="22" s="1"/>
  <c r="H16" i="22"/>
  <c r="F12" i="2"/>
  <c r="G13" i="22" s="1"/>
  <c r="I12" i="2"/>
  <c r="I16" i="22"/>
  <c r="H10" i="22"/>
  <c r="G10" i="22"/>
  <c r="D65" i="2"/>
  <c r="F68" i="22"/>
  <c r="D7" i="22"/>
  <c r="D21" i="13"/>
  <c r="C5" i="4"/>
  <c r="F25" i="4"/>
  <c r="G6" i="13"/>
  <c r="G14" i="13"/>
  <c r="E5" i="2"/>
  <c r="D5" i="13"/>
  <c r="G5" i="13"/>
  <c r="I8" i="3"/>
  <c r="I37" i="2"/>
  <c r="G10" i="1"/>
  <c r="H10" i="1"/>
  <c r="G9" i="13"/>
  <c r="H79" i="22" l="1"/>
  <c r="F13" i="22"/>
  <c r="I13" i="22"/>
  <c r="I31" i="22"/>
  <c r="I79" i="22"/>
  <c r="G79" i="22"/>
  <c r="J11" i="12"/>
  <c r="G66" i="22"/>
  <c r="H66" i="22"/>
  <c r="H26" i="22"/>
  <c r="I22" i="3"/>
  <c r="H38" i="22"/>
  <c r="H21" i="3"/>
  <c r="H16" i="4"/>
  <c r="I38" i="22"/>
  <c r="I21" i="3"/>
  <c r="I24" i="2"/>
  <c r="I22" i="2" s="1"/>
  <c r="H31" i="22"/>
  <c r="G24" i="2"/>
  <c r="G22" i="2" s="1"/>
  <c r="H24" i="2"/>
  <c r="I26" i="22"/>
  <c r="F66" i="22"/>
  <c r="F7" i="22"/>
  <c r="G26" i="4"/>
  <c r="G8" i="21" s="1"/>
  <c r="G21" i="1"/>
  <c r="F26" i="4"/>
  <c r="F8" i="21" s="1"/>
  <c r="H4" i="1"/>
  <c r="H21" i="1" s="1"/>
  <c r="I4" i="1"/>
  <c r="G28" i="13" s="1"/>
  <c r="F5" i="2"/>
  <c r="G5" i="2"/>
  <c r="I67" i="2"/>
  <c r="G12" i="13"/>
  <c r="I10" i="1"/>
  <c r="I25" i="22" l="1"/>
  <c r="J10" i="12"/>
  <c r="J6" i="12" s="1"/>
  <c r="I65" i="2"/>
  <c r="I66" i="22" s="1"/>
  <c r="I68" i="22"/>
  <c r="H6" i="3"/>
  <c r="F30" i="4"/>
  <c r="H10" i="12"/>
  <c r="F24" i="4"/>
  <c r="F7" i="21" s="1"/>
  <c r="H25" i="22"/>
  <c r="I10" i="12"/>
  <c r="I6" i="3"/>
  <c r="H22" i="2"/>
  <c r="G30" i="4" s="1"/>
  <c r="H14" i="4"/>
  <c r="H15" i="4"/>
  <c r="G3" i="2"/>
  <c r="G6" i="22"/>
  <c r="F29" i="4"/>
  <c r="H5" i="2"/>
  <c r="G7" i="22"/>
  <c r="H31" i="1"/>
  <c r="G6" i="4"/>
  <c r="G2" i="21" s="1"/>
  <c r="G27" i="13"/>
  <c r="H30" i="4"/>
  <c r="H24" i="4"/>
  <c r="H25" i="4"/>
  <c r="F4" i="13"/>
  <c r="G24" i="4"/>
  <c r="G7" i="21" s="1"/>
  <c r="G25" i="4"/>
  <c r="G31" i="1"/>
  <c r="F6" i="4"/>
  <c r="F2" i="21" s="1"/>
  <c r="H26" i="4"/>
  <c r="H27" i="4"/>
  <c r="G25" i="13"/>
  <c r="G26" i="13"/>
  <c r="G4" i="13"/>
  <c r="G29" i="13"/>
  <c r="I60" i="2"/>
  <c r="G36" i="13"/>
  <c r="G34" i="13"/>
  <c r="G39" i="13"/>
  <c r="G42" i="13"/>
  <c r="G38" i="13"/>
  <c r="I21" i="1"/>
  <c r="H6" i="4" s="1"/>
  <c r="H2" i="21" s="1"/>
  <c r="G40" i="13"/>
  <c r="G35" i="13"/>
  <c r="G41" i="13"/>
  <c r="G37" i="13"/>
  <c r="G11" i="13"/>
  <c r="G33" i="13"/>
  <c r="I23" i="22" l="1"/>
  <c r="H23" i="22"/>
  <c r="H5" i="21"/>
  <c r="H4" i="21"/>
  <c r="I7" i="22"/>
  <c r="F46" i="13"/>
  <c r="H3" i="2"/>
  <c r="H6" i="22"/>
  <c r="G29" i="4"/>
  <c r="H7" i="22"/>
  <c r="G46" i="2"/>
  <c r="H7" i="21"/>
  <c r="F7" i="4"/>
  <c r="G47" i="1"/>
  <c r="G24" i="13"/>
  <c r="H9" i="21"/>
  <c r="H8" i="21"/>
  <c r="H47" i="1"/>
  <c r="G7" i="4"/>
  <c r="I5" i="2"/>
  <c r="I31" i="1"/>
  <c r="H7" i="4" s="1"/>
  <c r="G45" i="13"/>
  <c r="G32" i="13"/>
  <c r="I6" i="22" l="1"/>
  <c r="H29" i="4"/>
  <c r="H46" i="2"/>
  <c r="H4" i="22"/>
  <c r="G45" i="23"/>
  <c r="G46" i="23"/>
  <c r="G33" i="23"/>
  <c r="G34" i="23"/>
  <c r="G28" i="23"/>
  <c r="G21" i="23"/>
  <c r="G11" i="23"/>
  <c r="G40" i="23"/>
  <c r="G35" i="23"/>
  <c r="G29" i="23"/>
  <c r="G22" i="23"/>
  <c r="G12" i="23"/>
  <c r="G8" i="23"/>
  <c r="G41" i="23"/>
  <c r="G36" i="23"/>
  <c r="G30" i="23"/>
  <c r="G24" i="23"/>
  <c r="G17" i="23"/>
  <c r="G14" i="23"/>
  <c r="G9" i="23"/>
  <c r="G5" i="23"/>
  <c r="G42" i="23"/>
  <c r="G37" i="23"/>
  <c r="G18" i="23"/>
  <c r="G15" i="23"/>
  <c r="G43" i="23"/>
  <c r="G19" i="23"/>
  <c r="G44" i="23"/>
  <c r="F28" i="4"/>
  <c r="G7" i="23"/>
  <c r="F40" i="4"/>
  <c r="G50" i="1"/>
  <c r="G40" i="4"/>
  <c r="H50" i="1"/>
  <c r="I3" i="2"/>
  <c r="I47" i="1"/>
  <c r="H40" i="4" s="1"/>
  <c r="G46" i="13"/>
  <c r="G10" i="23" l="1"/>
  <c r="G6" i="23"/>
  <c r="G16" i="23"/>
  <c r="G13" i="23" s="1"/>
  <c r="G20" i="23"/>
  <c r="G27" i="23"/>
  <c r="G26" i="23" s="1"/>
  <c r="G32" i="23"/>
  <c r="G31" i="23" s="1"/>
  <c r="G39" i="23"/>
  <c r="G38" i="23" s="1"/>
  <c r="H46" i="23"/>
  <c r="H33" i="23"/>
  <c r="H34" i="23"/>
  <c r="H28" i="23"/>
  <c r="H21" i="23"/>
  <c r="H11" i="23"/>
  <c r="H40" i="23"/>
  <c r="H35" i="23"/>
  <c r="H29" i="23"/>
  <c r="H22" i="23"/>
  <c r="H12" i="23"/>
  <c r="H8" i="23"/>
  <c r="H41" i="23"/>
  <c r="H36" i="23"/>
  <c r="H30" i="23"/>
  <c r="H24" i="23"/>
  <c r="H17" i="23"/>
  <c r="H14" i="23"/>
  <c r="H9" i="23"/>
  <c r="H5" i="23"/>
  <c r="H42" i="23"/>
  <c r="H37" i="23"/>
  <c r="H18" i="23"/>
  <c r="H15" i="23"/>
  <c r="H45" i="23"/>
  <c r="H43" i="23"/>
  <c r="H19" i="23"/>
  <c r="H47" i="22"/>
  <c r="H44" i="23"/>
  <c r="G28" i="4"/>
  <c r="H7" i="23"/>
  <c r="I4" i="22"/>
  <c r="H3" i="3"/>
  <c r="G39" i="4"/>
  <c r="G11" i="21" s="1"/>
  <c r="G8" i="4"/>
  <c r="G3" i="21" s="1"/>
  <c r="G9" i="4"/>
  <c r="G10" i="4"/>
  <c r="G3" i="3"/>
  <c r="F39" i="4"/>
  <c r="F11" i="21" s="1"/>
  <c r="F10" i="4"/>
  <c r="F9" i="4"/>
  <c r="F8" i="4"/>
  <c r="F3" i="21" s="1"/>
  <c r="I50" i="1"/>
  <c r="I11" i="3"/>
  <c r="I12" i="3" s="1"/>
  <c r="I46" i="2"/>
  <c r="G56" i="25" l="1"/>
  <c r="G100" i="25" s="1"/>
  <c r="G101" i="25" s="1"/>
  <c r="F56" i="25"/>
  <c r="F100" i="25" s="1"/>
  <c r="F101" i="25" s="1"/>
  <c r="G4" i="23"/>
  <c r="H16" i="23"/>
  <c r="H13" i="23" s="1"/>
  <c r="H32" i="23"/>
  <c r="H31" i="23" s="1"/>
  <c r="H6" i="23"/>
  <c r="H39" i="23"/>
  <c r="H38" i="23" s="1"/>
  <c r="H34" i="4"/>
  <c r="I34" i="23"/>
  <c r="I28" i="23"/>
  <c r="I21" i="23"/>
  <c r="I11" i="23"/>
  <c r="I40" i="23"/>
  <c r="I35" i="23"/>
  <c r="I29" i="23"/>
  <c r="I22" i="23"/>
  <c r="I12" i="23"/>
  <c r="I8" i="23"/>
  <c r="I47" i="22"/>
  <c r="I41" i="23"/>
  <c r="I36" i="23"/>
  <c r="I30" i="23"/>
  <c r="I24" i="23"/>
  <c r="I17" i="23"/>
  <c r="I14" i="23"/>
  <c r="I9" i="23"/>
  <c r="I5" i="23"/>
  <c r="I46" i="23"/>
  <c r="I42" i="23"/>
  <c r="I37" i="23"/>
  <c r="I18" i="23"/>
  <c r="I15" i="23"/>
  <c r="I43" i="23"/>
  <c r="I19" i="23"/>
  <c r="I44" i="23"/>
  <c r="I45" i="23"/>
  <c r="I33" i="23"/>
  <c r="H28" i="4"/>
  <c r="I7" i="23"/>
  <c r="H10" i="23"/>
  <c r="G25" i="23"/>
  <c r="G23" i="23" s="1"/>
  <c r="H20" i="23"/>
  <c r="H27" i="23"/>
  <c r="H26" i="23" s="1"/>
  <c r="I3" i="3"/>
  <c r="H9" i="4"/>
  <c r="H39" i="4"/>
  <c r="H8" i="4"/>
  <c r="H10" i="4"/>
  <c r="G47" i="13"/>
  <c r="I58" i="2"/>
  <c r="I50" i="2" s="1"/>
  <c r="H56" i="25" l="1"/>
  <c r="H100" i="25" s="1"/>
  <c r="H101" i="25" s="1"/>
  <c r="H25" i="23"/>
  <c r="H23" i="23" s="1"/>
  <c r="G47" i="23"/>
  <c r="I10" i="23"/>
  <c r="I27" i="23"/>
  <c r="I26" i="23" s="1"/>
  <c r="I16" i="23"/>
  <c r="I13" i="23" s="1"/>
  <c r="H4" i="23"/>
  <c r="I32" i="23"/>
  <c r="I31" i="23" s="1"/>
  <c r="I39" i="23"/>
  <c r="I38" i="23" s="1"/>
  <c r="I6" i="23"/>
  <c r="I20" i="23"/>
  <c r="H36" i="4"/>
  <c r="H35" i="4"/>
  <c r="H33" i="4"/>
  <c r="I94" i="2"/>
  <c r="I59" i="23" s="1"/>
  <c r="H18" i="4"/>
  <c r="J3" i="12"/>
  <c r="H11" i="4"/>
  <c r="H3" i="21"/>
  <c r="H11" i="21"/>
  <c r="C82" i="2"/>
  <c r="D83" i="22" s="1"/>
  <c r="D74" i="2"/>
  <c r="E74" i="2"/>
  <c r="E73" i="2" s="1"/>
  <c r="E72" i="2" s="1"/>
  <c r="F74" i="2"/>
  <c r="G74" i="2"/>
  <c r="H74" i="2"/>
  <c r="C74" i="2"/>
  <c r="C73" i="2" s="1"/>
  <c r="D91" i="2"/>
  <c r="E91" i="2"/>
  <c r="F91" i="2"/>
  <c r="C91" i="2"/>
  <c r="C67" i="2"/>
  <c r="C15" i="2"/>
  <c r="D38" i="2"/>
  <c r="D37" i="2" s="1"/>
  <c r="E38" i="2"/>
  <c r="E37" i="2" s="1"/>
  <c r="F38" i="2"/>
  <c r="C38" i="2"/>
  <c r="D31" i="2"/>
  <c r="D30" i="2" s="1"/>
  <c r="E31" i="2"/>
  <c r="E30" i="2" s="1"/>
  <c r="F31" i="2"/>
  <c r="C31" i="2"/>
  <c r="D26" i="2"/>
  <c r="E26" i="2"/>
  <c r="F26" i="2"/>
  <c r="C26" i="2"/>
  <c r="C19" i="2"/>
  <c r="D20" i="22" s="1"/>
  <c r="D9" i="2"/>
  <c r="C9" i="2"/>
  <c r="E8" i="3" l="1"/>
  <c r="D92" i="22"/>
  <c r="F75" i="22"/>
  <c r="F73" i="2"/>
  <c r="D75" i="22"/>
  <c r="D73" i="2"/>
  <c r="D74" i="22" s="1"/>
  <c r="H75" i="22"/>
  <c r="H73" i="2"/>
  <c r="I75" i="22"/>
  <c r="G17" i="4"/>
  <c r="G75" i="22"/>
  <c r="G73" i="2"/>
  <c r="F17" i="4"/>
  <c r="F92" i="22"/>
  <c r="F8" i="3"/>
  <c r="G92" i="22"/>
  <c r="F11" i="12"/>
  <c r="E22" i="3"/>
  <c r="F22" i="3"/>
  <c r="F37" i="2"/>
  <c r="F39" i="22"/>
  <c r="G39" i="22"/>
  <c r="D16" i="4"/>
  <c r="E21" i="3"/>
  <c r="F30" i="2"/>
  <c r="F32" i="22"/>
  <c r="G32" i="22"/>
  <c r="E25" i="2"/>
  <c r="E24" i="2" s="1"/>
  <c r="D17" i="4"/>
  <c r="D25" i="2"/>
  <c r="D24" i="2" s="1"/>
  <c r="C17" i="4"/>
  <c r="F25" i="2"/>
  <c r="E17" i="4"/>
  <c r="F27" i="22"/>
  <c r="G27" i="22"/>
  <c r="I25" i="23"/>
  <c r="I23" i="23" s="1"/>
  <c r="D10" i="22"/>
  <c r="F10" i="22"/>
  <c r="H47" i="23"/>
  <c r="I4" i="23"/>
  <c r="C65" i="2"/>
  <c r="D68" i="22"/>
  <c r="C37" i="2"/>
  <c r="D39" i="22"/>
  <c r="C30" i="2"/>
  <c r="D31" i="22" s="1"/>
  <c r="D32" i="22"/>
  <c r="C25" i="2"/>
  <c r="B17" i="4"/>
  <c r="D27" i="22"/>
  <c r="C12" i="2"/>
  <c r="D13" i="22" s="1"/>
  <c r="D16" i="22"/>
  <c r="I93" i="23"/>
  <c r="I82" i="23"/>
  <c r="I77" i="23"/>
  <c r="I70" i="23"/>
  <c r="I64" i="23"/>
  <c r="I58" i="23"/>
  <c r="I54" i="23"/>
  <c r="I76" i="23"/>
  <c r="I88" i="23"/>
  <c r="I84" i="23"/>
  <c r="I63" i="23"/>
  <c r="I94" i="23"/>
  <c r="I78" i="23"/>
  <c r="I71" i="23"/>
  <c r="I65" i="23"/>
  <c r="I55" i="23"/>
  <c r="I57" i="23"/>
  <c r="I89" i="23"/>
  <c r="I85" i="23"/>
  <c r="I80" i="23"/>
  <c r="I72" i="23"/>
  <c r="I67" i="23"/>
  <c r="I60" i="23"/>
  <c r="I56" i="23"/>
  <c r="I52" i="23"/>
  <c r="I90" i="23"/>
  <c r="I86" i="23"/>
  <c r="I91" i="23"/>
  <c r="I87" i="23"/>
  <c r="I81" i="23"/>
  <c r="I69" i="23"/>
  <c r="I53" i="23"/>
  <c r="I95" i="2"/>
  <c r="H10" i="21"/>
  <c r="H21" i="4"/>
  <c r="H20" i="4"/>
  <c r="H6" i="21" s="1"/>
  <c r="H19" i="4"/>
  <c r="E60" i="2"/>
  <c r="C24" i="2"/>
  <c r="F3" i="2"/>
  <c r="E6" i="13"/>
  <c r="F6" i="13"/>
  <c r="E7" i="13"/>
  <c r="F7" i="13"/>
  <c r="E8" i="13"/>
  <c r="F8" i="13"/>
  <c r="E5" i="13"/>
  <c r="F5" i="13"/>
  <c r="E26" i="13"/>
  <c r="F26" i="13"/>
  <c r="E27" i="13"/>
  <c r="F27" i="13"/>
  <c r="E28" i="13"/>
  <c r="F28" i="13"/>
  <c r="E29" i="13"/>
  <c r="F29" i="13"/>
  <c r="E25" i="13"/>
  <c r="F25" i="13"/>
  <c r="E34" i="13"/>
  <c r="F34" i="13"/>
  <c r="E35" i="13"/>
  <c r="F35" i="13"/>
  <c r="E36" i="13"/>
  <c r="F36" i="13"/>
  <c r="E37" i="13"/>
  <c r="F37" i="13"/>
  <c r="E38" i="13"/>
  <c r="F38" i="13"/>
  <c r="E39" i="13"/>
  <c r="F39" i="13"/>
  <c r="E40" i="13"/>
  <c r="F40" i="13"/>
  <c r="E41" i="13"/>
  <c r="F41" i="13"/>
  <c r="E42" i="13"/>
  <c r="F42" i="13"/>
  <c r="E13" i="13"/>
  <c r="F13" i="13"/>
  <c r="E14" i="13"/>
  <c r="F14" i="13"/>
  <c r="E15" i="13"/>
  <c r="F15" i="13"/>
  <c r="E16" i="13"/>
  <c r="F16" i="13"/>
  <c r="E17" i="13"/>
  <c r="F17" i="13"/>
  <c r="E18" i="13"/>
  <c r="F18" i="13"/>
  <c r="E19" i="13"/>
  <c r="F19" i="13"/>
  <c r="E20" i="13"/>
  <c r="F20" i="13"/>
  <c r="E21" i="13"/>
  <c r="F21" i="13"/>
  <c r="E12" i="13"/>
  <c r="F12" i="13"/>
  <c r="C40" i="1"/>
  <c r="D40" i="1"/>
  <c r="F40" i="1"/>
  <c r="E40" i="1"/>
  <c r="C32" i="1"/>
  <c r="D32" i="1"/>
  <c r="E32" i="1"/>
  <c r="F32" i="1"/>
  <c r="C27" i="1"/>
  <c r="E27" i="1"/>
  <c r="F27" i="1"/>
  <c r="C22" i="1"/>
  <c r="D22" i="1"/>
  <c r="F22" i="1"/>
  <c r="D27" i="1"/>
  <c r="E22" i="1"/>
  <c r="C10" i="1"/>
  <c r="F10" i="1"/>
  <c r="E10" i="1"/>
  <c r="D10" i="1"/>
  <c r="D4" i="1"/>
  <c r="E4" i="1"/>
  <c r="F4" i="1"/>
  <c r="C4" i="1"/>
  <c r="D72" i="2" l="1"/>
  <c r="C27" i="4" s="1"/>
  <c r="C9" i="21" s="1"/>
  <c r="D26" i="4"/>
  <c r="D27" i="4"/>
  <c r="D25" i="4"/>
  <c r="D24" i="4"/>
  <c r="F24" i="2"/>
  <c r="G10" i="12" s="1"/>
  <c r="G74" i="22"/>
  <c r="G72" i="2"/>
  <c r="F74" i="22"/>
  <c r="F72" i="2"/>
  <c r="H74" i="22"/>
  <c r="I74" i="22"/>
  <c r="H72" i="2"/>
  <c r="I75" i="23"/>
  <c r="I74" i="23" s="1"/>
  <c r="I68" i="23"/>
  <c r="I66" i="23" s="1"/>
  <c r="F38" i="22"/>
  <c r="F21" i="3"/>
  <c r="G38" i="22"/>
  <c r="G21" i="3"/>
  <c r="F31" i="22"/>
  <c r="G31" i="22"/>
  <c r="D26" i="22"/>
  <c r="E10" i="12"/>
  <c r="E6" i="3"/>
  <c r="F10" i="12"/>
  <c r="F6" i="12" s="1"/>
  <c r="F26" i="22"/>
  <c r="G26" i="22"/>
  <c r="I47" i="23"/>
  <c r="D66" i="22"/>
  <c r="D38" i="22"/>
  <c r="C22" i="2"/>
  <c r="B30" i="4" s="1"/>
  <c r="D25" i="22"/>
  <c r="D10" i="12"/>
  <c r="G4" i="22"/>
  <c r="H12" i="21"/>
  <c r="H27" i="21" s="1"/>
  <c r="I62" i="23"/>
  <c r="I83" i="23"/>
  <c r="I79" i="23" s="1"/>
  <c r="D29" i="4"/>
  <c r="C27" i="13"/>
  <c r="C25" i="4"/>
  <c r="C24" i="4"/>
  <c r="C7" i="21" s="1"/>
  <c r="C39" i="13"/>
  <c r="C26" i="4"/>
  <c r="C8" i="21" s="1"/>
  <c r="I51" i="23"/>
  <c r="E29" i="4"/>
  <c r="E25" i="4"/>
  <c r="D37" i="13"/>
  <c r="E26" i="4"/>
  <c r="E8" i="21" s="1"/>
  <c r="I92" i="23"/>
  <c r="B38" i="13"/>
  <c r="B26" i="4"/>
  <c r="B8" i="21" s="1"/>
  <c r="B26" i="13"/>
  <c r="B24" i="4"/>
  <c r="B7" i="21" s="1"/>
  <c r="B25" i="4"/>
  <c r="D4" i="13"/>
  <c r="F24" i="13"/>
  <c r="E24" i="13"/>
  <c r="D35" i="13"/>
  <c r="C37" i="13"/>
  <c r="D28" i="13"/>
  <c r="B36" i="13"/>
  <c r="B37" i="13"/>
  <c r="C42" i="13"/>
  <c r="D40" i="13"/>
  <c r="C34" i="13"/>
  <c r="B35" i="13"/>
  <c r="C40" i="13"/>
  <c r="D38" i="13"/>
  <c r="E4" i="13"/>
  <c r="B42" i="13"/>
  <c r="B34" i="13"/>
  <c r="D41" i="13"/>
  <c r="C35" i="13"/>
  <c r="D25" i="13"/>
  <c r="B41" i="13"/>
  <c r="C38" i="13"/>
  <c r="D36" i="13"/>
  <c r="D27" i="13"/>
  <c r="B40" i="13"/>
  <c r="C41" i="13"/>
  <c r="D39" i="13"/>
  <c r="B39" i="13"/>
  <c r="D42" i="13"/>
  <c r="C36" i="13"/>
  <c r="D34" i="13"/>
  <c r="D29" i="13"/>
  <c r="D26" i="13"/>
  <c r="B28" i="13"/>
  <c r="B25" i="13"/>
  <c r="B29" i="13"/>
  <c r="B27" i="13"/>
  <c r="C25" i="13"/>
  <c r="C28" i="13"/>
  <c r="C29" i="13"/>
  <c r="C26" i="13"/>
  <c r="D11" i="13"/>
  <c r="C33" i="13"/>
  <c r="D33" i="13"/>
  <c r="J13" i="12"/>
  <c r="J7" i="12" s="1"/>
  <c r="J4" i="12"/>
  <c r="J5" i="12" s="1"/>
  <c r="E7" i="3" l="1"/>
  <c r="C16" i="4"/>
  <c r="E11" i="12"/>
  <c r="E6" i="12" s="1"/>
  <c r="D60" i="2"/>
  <c r="F7" i="3"/>
  <c r="E27" i="4"/>
  <c r="E9" i="21" s="1"/>
  <c r="F6" i="3"/>
  <c r="G25" i="22"/>
  <c r="E24" i="4"/>
  <c r="E7" i="21" s="1"/>
  <c r="G6" i="3"/>
  <c r="F25" i="22"/>
  <c r="K8" i="21"/>
  <c r="K7" i="21"/>
  <c r="F73" i="22"/>
  <c r="G11" i="12"/>
  <c r="G6" i="12" s="1"/>
  <c r="F60" i="2"/>
  <c r="G60" i="2"/>
  <c r="F34" i="4" s="1"/>
  <c r="F27" i="4"/>
  <c r="F9" i="21" s="1"/>
  <c r="H11" i="12"/>
  <c r="H6" i="12" s="1"/>
  <c r="F16" i="4"/>
  <c r="F14" i="4"/>
  <c r="F4" i="21" s="1"/>
  <c r="F15" i="4"/>
  <c r="F5" i="21" s="1"/>
  <c r="G73" i="22"/>
  <c r="G7" i="3"/>
  <c r="H7" i="3"/>
  <c r="G16" i="4"/>
  <c r="G27" i="4"/>
  <c r="G9" i="21" s="1"/>
  <c r="H73" i="22"/>
  <c r="I73" i="22"/>
  <c r="H60" i="2"/>
  <c r="I11" i="12"/>
  <c r="I6" i="12" s="1"/>
  <c r="I7" i="3"/>
  <c r="I9" i="3" s="1"/>
  <c r="G14" i="4"/>
  <c r="G4" i="21" s="1"/>
  <c r="G15" i="4"/>
  <c r="G5" i="21" s="1"/>
  <c r="E16" i="4"/>
  <c r="I73" i="23"/>
  <c r="I61" i="23" s="1"/>
  <c r="I95" i="23" s="1"/>
  <c r="I96" i="23" s="1"/>
  <c r="H29" i="21"/>
  <c r="H13" i="21"/>
  <c r="H28" i="21"/>
  <c r="H26" i="21"/>
  <c r="H30" i="21"/>
  <c r="B24" i="13"/>
  <c r="C24" i="13"/>
  <c r="D24" i="13"/>
  <c r="C32" i="13"/>
  <c r="D32" i="13"/>
  <c r="C5" i="2"/>
  <c r="F61" i="22" l="1"/>
  <c r="K9" i="21"/>
  <c r="H61" i="22"/>
  <c r="I61" i="22"/>
  <c r="G34" i="4"/>
  <c r="G61" i="22"/>
  <c r="C3" i="2"/>
  <c r="C46" i="2" s="1"/>
  <c r="B29" i="4"/>
  <c r="H31" i="21"/>
  <c r="E3" i="2"/>
  <c r="D5" i="2"/>
  <c r="J8" i="12"/>
  <c r="F2" i="12"/>
  <c r="E2" i="12"/>
  <c r="G5" i="3"/>
  <c r="H5" i="3"/>
  <c r="G8" i="3"/>
  <c r="H8" i="3"/>
  <c r="H9" i="3" l="1"/>
  <c r="G9" i="3"/>
  <c r="C41" i="23"/>
  <c r="C30" i="23"/>
  <c r="C18" i="23"/>
  <c r="C8" i="23"/>
  <c r="C40" i="23"/>
  <c r="C29" i="23"/>
  <c r="C17" i="23"/>
  <c r="C16" i="23" s="1"/>
  <c r="C7" i="23"/>
  <c r="C37" i="23"/>
  <c r="C28" i="23"/>
  <c r="C15" i="23"/>
  <c r="C46" i="23"/>
  <c r="C36" i="23"/>
  <c r="C14" i="23"/>
  <c r="C5" i="23"/>
  <c r="C45" i="23"/>
  <c r="C35" i="23"/>
  <c r="C24" i="23"/>
  <c r="C12" i="23"/>
  <c r="C44" i="23"/>
  <c r="C34" i="23"/>
  <c r="C22" i="23"/>
  <c r="C20" i="23" s="1"/>
  <c r="C11" i="23"/>
  <c r="C10" i="23" s="1"/>
  <c r="C43" i="23"/>
  <c r="C33" i="23"/>
  <c r="C21" i="23"/>
  <c r="C42" i="23"/>
  <c r="C19" i="23"/>
  <c r="C9" i="23"/>
  <c r="B28" i="4"/>
  <c r="D6" i="22"/>
  <c r="F6" i="22"/>
  <c r="C29" i="4"/>
  <c r="D3" i="2"/>
  <c r="C39" i="23" l="1"/>
  <c r="C38" i="23"/>
  <c r="C13" i="23"/>
  <c r="C32" i="23"/>
  <c r="C31" i="23" s="1"/>
  <c r="C27" i="23"/>
  <c r="C26" i="23" s="1"/>
  <c r="C6" i="23"/>
  <c r="D4" i="22"/>
  <c r="F4" i="22"/>
  <c r="F11" i="3"/>
  <c r="F12" i="3" s="1"/>
  <c r="E11" i="3"/>
  <c r="C4" i="23" l="1"/>
  <c r="G2" i="2"/>
  <c r="G3" i="23"/>
  <c r="G50" i="23" s="1"/>
  <c r="G3" i="22"/>
  <c r="G50" i="22" s="1"/>
  <c r="C25" i="23"/>
  <c r="C23" i="23" s="1"/>
  <c r="C47" i="23" s="1"/>
  <c r="E2" i="13"/>
  <c r="G2" i="12"/>
  <c r="B5" i="17"/>
  <c r="E46" i="17"/>
  <c r="H3" i="23" l="1"/>
  <c r="H50" i="23" s="1"/>
  <c r="H3" i="22"/>
  <c r="H50" i="22" s="1"/>
  <c r="H2" i="2"/>
  <c r="F2" i="13"/>
  <c r="I2" i="12"/>
  <c r="H2" i="12"/>
  <c r="C12" i="3"/>
  <c r="C20" i="3" s="1"/>
  <c r="I3" i="23" l="1"/>
  <c r="I50" i="23" s="1"/>
  <c r="I3" i="22"/>
  <c r="I50" i="22" s="1"/>
  <c r="H3" i="4"/>
  <c r="J2" i="12"/>
  <c r="G2" i="13"/>
  <c r="I2" i="2"/>
  <c r="I49" i="2" s="1"/>
  <c r="I2" i="3"/>
  <c r="D32" i="17"/>
  <c r="H1" i="21" l="1"/>
  <c r="E32" i="17"/>
  <c r="D49" i="17" l="1"/>
  <c r="C49" i="17"/>
  <c r="C46" i="17"/>
  <c r="D46" i="17" s="1"/>
  <c r="H1" i="17"/>
  <c r="I1" i="17"/>
  <c r="L17" i="17"/>
  <c r="K2" i="17"/>
  <c r="E49" i="17" l="1"/>
  <c r="L24" i="17"/>
  <c r="B49" i="17"/>
  <c r="C25" i="17" l="1"/>
  <c r="D25" i="17" l="1"/>
  <c r="E25" i="17" s="1"/>
  <c r="E27" i="17"/>
  <c r="C27" i="17"/>
  <c r="D27" i="17" l="1"/>
  <c r="F25" i="17"/>
  <c r="F27" i="17" s="1"/>
  <c r="G25" i="17" l="1"/>
  <c r="G27" i="17" s="1"/>
  <c r="H25" i="17" l="1"/>
  <c r="H27" i="17" s="1"/>
  <c r="I25" i="17" l="1"/>
  <c r="I27" i="17" s="1"/>
  <c r="K4" i="17" l="1"/>
  <c r="F3" i="17" s="1"/>
  <c r="F49" i="17" s="1"/>
  <c r="B11" i="17" l="1"/>
  <c r="G3" i="17"/>
  <c r="G49" i="17" s="1"/>
  <c r="H3" i="17"/>
  <c r="H49" i="17" s="1"/>
  <c r="I3" i="17"/>
  <c r="I49" i="17" s="1"/>
  <c r="F33" i="13" l="1"/>
  <c r="F32" i="13" s="1"/>
  <c r="C11" i="17"/>
  <c r="B18" i="17" l="1"/>
  <c r="L8" i="21" l="1"/>
  <c r="B44" i="17"/>
  <c r="C18" i="17"/>
  <c r="D11" i="17"/>
  <c r="E1" i="17"/>
  <c r="F1" i="17"/>
  <c r="G1" i="17"/>
  <c r="D1" i="17"/>
  <c r="C20" i="17" l="1"/>
  <c r="C44" i="17"/>
  <c r="C47" i="17" s="1"/>
  <c r="E11" i="17"/>
  <c r="D13" i="17"/>
  <c r="D18" i="17"/>
  <c r="D44" i="17" s="1"/>
  <c r="D20" i="17" l="1"/>
  <c r="D43" i="17" s="1"/>
  <c r="E18" i="17"/>
  <c r="E13" i="17"/>
  <c r="D47" i="17"/>
  <c r="E20" i="17" l="1"/>
  <c r="C2" i="3" l="1"/>
  <c r="C41" i="17" l="1"/>
  <c r="E39" i="17"/>
  <c r="L7" i="21" l="1"/>
  <c r="E41" i="17"/>
  <c r="E44" i="17"/>
  <c r="F39" i="17"/>
  <c r="F46" i="17" s="1"/>
  <c r="C21" i="1"/>
  <c r="C31" i="1" l="1"/>
  <c r="B6" i="4"/>
  <c r="B2" i="21" s="1"/>
  <c r="F41" i="17"/>
  <c r="G39" i="17"/>
  <c r="G46" i="17" s="1"/>
  <c r="C47" i="1" l="1"/>
  <c r="B40" i="4" s="1"/>
  <c r="B7" i="4"/>
  <c r="G41" i="17"/>
  <c r="H39" i="17"/>
  <c r="H46" i="17" s="1"/>
  <c r="C48" i="1" l="1"/>
  <c r="C50" i="1" s="1"/>
  <c r="H41" i="17"/>
  <c r="I39" i="17"/>
  <c r="I46" i="17" s="1"/>
  <c r="B10" i="4" l="1"/>
  <c r="B39" i="4"/>
  <c r="B11" i="21" s="1"/>
  <c r="C58" i="2"/>
  <c r="B8" i="4"/>
  <c r="B3" i="21" s="1"/>
  <c r="I41" i="17"/>
  <c r="C50" i="2" l="1"/>
  <c r="E34" i="17"/>
  <c r="E43" i="17" s="1"/>
  <c r="B33" i="4" l="1"/>
  <c r="B10" i="21" s="1"/>
  <c r="B36" i="4"/>
  <c r="B18" i="4"/>
  <c r="F13" i="12"/>
  <c r="F7" i="12" s="1"/>
  <c r="C2" i="13"/>
  <c r="C3" i="4"/>
  <c r="D2" i="3"/>
  <c r="B20" i="4" l="1"/>
  <c r="B6" i="21" s="1"/>
  <c r="B19" i="4"/>
  <c r="B21" i="4"/>
  <c r="C1" i="21"/>
  <c r="D2" i="2"/>
  <c r="D49" i="2" s="1"/>
  <c r="E13" i="12" l="1"/>
  <c r="E7" i="12" s="1"/>
  <c r="E4" i="12"/>
  <c r="D22" i="2"/>
  <c r="C15" i="4" l="1"/>
  <c r="C5" i="21" s="1"/>
  <c r="C14" i="4"/>
  <c r="C4" i="21" s="1"/>
  <c r="C30" i="4"/>
  <c r="D23" i="22"/>
  <c r="D46" i="2"/>
  <c r="D21" i="1"/>
  <c r="C6" i="4" s="1"/>
  <c r="C2" i="21" s="1"/>
  <c r="C34" i="17"/>
  <c r="C43" i="17" s="1"/>
  <c r="F18" i="17"/>
  <c r="F11" i="17"/>
  <c r="C34" i="4" l="1"/>
  <c r="D47" i="22"/>
  <c r="D42" i="23"/>
  <c r="D37" i="23"/>
  <c r="D18" i="23"/>
  <c r="D15" i="23"/>
  <c r="D36" i="23"/>
  <c r="D43" i="23"/>
  <c r="D19" i="23"/>
  <c r="D17" i="23"/>
  <c r="D5" i="23"/>
  <c r="D44" i="23"/>
  <c r="D24" i="23"/>
  <c r="D45" i="23"/>
  <c r="D41" i="23"/>
  <c r="D30" i="23"/>
  <c r="D9" i="23"/>
  <c r="D46" i="23"/>
  <c r="D33" i="23"/>
  <c r="D14" i="23"/>
  <c r="D34" i="23"/>
  <c r="D28" i="23"/>
  <c r="D21" i="23"/>
  <c r="D11" i="23"/>
  <c r="D40" i="23"/>
  <c r="D35" i="23"/>
  <c r="D29" i="23"/>
  <c r="D22" i="23"/>
  <c r="D12" i="23"/>
  <c r="D8" i="23"/>
  <c r="D7" i="23"/>
  <c r="C28" i="4"/>
  <c r="C45" i="13"/>
  <c r="D31" i="1"/>
  <c r="F20" i="17"/>
  <c r="F13" i="17"/>
  <c r="G11" i="17"/>
  <c r="G18" i="17"/>
  <c r="G20" i="17" s="1"/>
  <c r="F4" i="17"/>
  <c r="F32" i="17"/>
  <c r="D27" i="23" l="1"/>
  <c r="D26" i="23" s="1"/>
  <c r="D10" i="23"/>
  <c r="D20" i="23"/>
  <c r="D6" i="23"/>
  <c r="D32" i="23"/>
  <c r="D31" i="23" s="1"/>
  <c r="D16" i="23"/>
  <c r="D13" i="23" s="1"/>
  <c r="D39" i="23"/>
  <c r="D38" i="23" s="1"/>
  <c r="C46" i="13"/>
  <c r="C7" i="4"/>
  <c r="D47" i="1"/>
  <c r="F6" i="17"/>
  <c r="F44" i="17"/>
  <c r="F47" i="17" s="1"/>
  <c r="G13" i="17"/>
  <c r="E47" i="17"/>
  <c r="G4" i="17"/>
  <c r="F34" i="17"/>
  <c r="F43" i="17" s="1"/>
  <c r="G32" i="17"/>
  <c r="D25" i="23" l="1"/>
  <c r="D23" i="23" s="1"/>
  <c r="D4" i="23"/>
  <c r="D50" i="1"/>
  <c r="C40" i="4"/>
  <c r="G44" i="17"/>
  <c r="G47" i="17" s="1"/>
  <c r="G6" i="17"/>
  <c r="G34" i="17"/>
  <c r="G43" i="17" l="1"/>
  <c r="D47" i="23"/>
  <c r="C9" i="4"/>
  <c r="C39" i="4"/>
  <c r="C11" i="21" s="1"/>
  <c r="C8" i="4"/>
  <c r="C3" i="21" s="1"/>
  <c r="C10" i="4"/>
  <c r="D58" i="2"/>
  <c r="C47" i="13"/>
  <c r="H32" i="17"/>
  <c r="A2" i="13"/>
  <c r="C56" i="25" l="1"/>
  <c r="C100" i="25" s="1"/>
  <c r="C101" i="25" s="1"/>
  <c r="D59" i="22"/>
  <c r="D50" i="2"/>
  <c r="I32" i="17"/>
  <c r="H34" i="17"/>
  <c r="C35" i="4" l="1"/>
  <c r="C36" i="4"/>
  <c r="C18" i="4"/>
  <c r="C33" i="4"/>
  <c r="C10" i="21" s="1"/>
  <c r="D94" i="2"/>
  <c r="E3" i="12"/>
  <c r="E5" i="12" s="1"/>
  <c r="D51" i="22"/>
  <c r="C11" i="4"/>
  <c r="I34" i="17"/>
  <c r="D89" i="23" l="1"/>
  <c r="D85" i="23"/>
  <c r="D88" i="23"/>
  <c r="D80" i="23"/>
  <c r="D72" i="23"/>
  <c r="D67" i="23"/>
  <c r="D60" i="23"/>
  <c r="D56" i="23"/>
  <c r="D52" i="23"/>
  <c r="D90" i="23"/>
  <c r="D86" i="23"/>
  <c r="D81" i="23"/>
  <c r="D76" i="23"/>
  <c r="D69" i="23"/>
  <c r="D63" i="23"/>
  <c r="D57" i="23"/>
  <c r="D53" i="23"/>
  <c r="D91" i="23"/>
  <c r="D87" i="23"/>
  <c r="D93" i="23"/>
  <c r="D82" i="23"/>
  <c r="D77" i="23"/>
  <c r="D70" i="23"/>
  <c r="D64" i="23"/>
  <c r="D58" i="23"/>
  <c r="D54" i="23"/>
  <c r="D84" i="23"/>
  <c r="D94" i="23"/>
  <c r="D78" i="23"/>
  <c r="D71" i="23"/>
  <c r="D65" i="23"/>
  <c r="D55" i="23"/>
  <c r="D95" i="2"/>
  <c r="D59" i="23"/>
  <c r="C21" i="4"/>
  <c r="C20" i="4"/>
  <c r="C6" i="21" s="1"/>
  <c r="C19" i="4"/>
  <c r="C1" i="17"/>
  <c r="D83" i="23" l="1"/>
  <c r="D79" i="23" s="1"/>
  <c r="D92" i="23"/>
  <c r="D75" i="23"/>
  <c r="D74" i="23" s="1"/>
  <c r="D68" i="23"/>
  <c r="D66" i="23" s="1"/>
  <c r="D62" i="23"/>
  <c r="D51" i="23"/>
  <c r="D2" i="13"/>
  <c r="B2" i="13"/>
  <c r="D73" i="23" l="1"/>
  <c r="D61" i="23" s="1"/>
  <c r="D95" i="23" s="1"/>
  <c r="D96" i="23" s="1"/>
  <c r="H18" i="17" l="1"/>
  <c r="H20" i="17" l="1"/>
  <c r="I18" i="17"/>
  <c r="H4" i="17"/>
  <c r="F4" i="12" l="1"/>
  <c r="H6" i="17"/>
  <c r="I20" i="17"/>
  <c r="I4" i="17"/>
  <c r="I6" i="17" s="1"/>
  <c r="G4" i="12"/>
  <c r="B33" i="13"/>
  <c r="B32" i="13" s="1"/>
  <c r="H11" i="17"/>
  <c r="H44" i="17" s="1"/>
  <c r="E33" i="13" l="1"/>
  <c r="E32" i="13" s="1"/>
  <c r="E11" i="13"/>
  <c r="F11" i="13"/>
  <c r="H13" i="17"/>
  <c r="H43" i="17" s="1"/>
  <c r="I11" i="17"/>
  <c r="E21" i="1"/>
  <c r="D6" i="4" s="1"/>
  <c r="D2" i="21" s="1"/>
  <c r="F21" i="1"/>
  <c r="E6" i="4" s="1"/>
  <c r="E2" i="21" s="1"/>
  <c r="K2" i="21" s="1"/>
  <c r="F31" i="1" l="1"/>
  <c r="E7" i="4" s="1"/>
  <c r="E31" i="1"/>
  <c r="D7" i="4" s="1"/>
  <c r="F45" i="13"/>
  <c r="D45" i="13"/>
  <c r="E45" i="13"/>
  <c r="J11" i="17"/>
  <c r="I44" i="17"/>
  <c r="I47" i="17" s="1"/>
  <c r="H47" i="17"/>
  <c r="I13" i="17"/>
  <c r="I43" i="17" s="1"/>
  <c r="D3" i="4"/>
  <c r="E3" i="4"/>
  <c r="B3" i="4"/>
  <c r="F3" i="4"/>
  <c r="F1" i="21" s="1"/>
  <c r="D1" i="21" l="1"/>
  <c r="D7" i="21"/>
  <c r="D9" i="21"/>
  <c r="D8" i="21"/>
  <c r="B1" i="21"/>
  <c r="E1" i="21"/>
  <c r="D46" i="13"/>
  <c r="E46" i="13"/>
  <c r="F47" i="1"/>
  <c r="H4" i="12"/>
  <c r="G11" i="3"/>
  <c r="G12" i="3" s="1"/>
  <c r="E47" i="1"/>
  <c r="D40" i="4" s="1"/>
  <c r="G3" i="4"/>
  <c r="G1" i="21" s="1"/>
  <c r="D2" i="12"/>
  <c r="C1" i="12"/>
  <c r="A2" i="4"/>
  <c r="B1" i="3"/>
  <c r="B1" i="2"/>
  <c r="B48" i="2" s="1"/>
  <c r="E2" i="2"/>
  <c r="E49" i="2" s="1"/>
  <c r="F2" i="2"/>
  <c r="F49" i="2" s="1"/>
  <c r="G49" i="2"/>
  <c r="H49" i="2"/>
  <c r="C2" i="2"/>
  <c r="C49" i="2" s="1"/>
  <c r="E40" i="4" l="1"/>
  <c r="L2" i="21"/>
  <c r="E50" i="1"/>
  <c r="F50" i="1"/>
  <c r="I4" i="12"/>
  <c r="H11" i="3"/>
  <c r="H12" i="3" s="1"/>
  <c r="F47" i="13"/>
  <c r="H2" i="3"/>
  <c r="G2" i="3"/>
  <c r="F2" i="3"/>
  <c r="E2" i="3"/>
  <c r="E39" i="4" l="1"/>
  <c r="E11" i="21" s="1"/>
  <c r="K11" i="21" s="1"/>
  <c r="E8" i="4"/>
  <c r="E3" i="21" s="1"/>
  <c r="K3" i="21" s="1"/>
  <c r="E3" i="3"/>
  <c r="E9" i="3" s="1"/>
  <c r="D39" i="4"/>
  <c r="D11" i="21" s="1"/>
  <c r="D8" i="4"/>
  <c r="D3" i="21" s="1"/>
  <c r="F3" i="3"/>
  <c r="F9" i="3" s="1"/>
  <c r="E47" i="13"/>
  <c r="E58" i="2"/>
  <c r="D47" i="13"/>
  <c r="D13" i="12"/>
  <c r="E56" i="25" l="1"/>
  <c r="E100" i="25" s="1"/>
  <c r="E101" i="25" s="1"/>
  <c r="D56" i="25"/>
  <c r="D100" i="25" s="1"/>
  <c r="D101" i="25" s="1"/>
  <c r="L11" i="21"/>
  <c r="E50" i="2"/>
  <c r="D12" i="3"/>
  <c r="E12" i="3"/>
  <c r="D4" i="12"/>
  <c r="D35" i="4" l="1"/>
  <c r="D36" i="4"/>
  <c r="D18" i="4"/>
  <c r="E94" i="2"/>
  <c r="F3" i="12"/>
  <c r="F5" i="12" s="1"/>
  <c r="D11" i="4"/>
  <c r="L3" i="21"/>
  <c r="B9" i="4"/>
  <c r="E80" i="23" l="1"/>
  <c r="E72" i="23"/>
  <c r="E67" i="23"/>
  <c r="E60" i="23"/>
  <c r="E56" i="23"/>
  <c r="E52" i="23"/>
  <c r="E65" i="23"/>
  <c r="E55" i="23"/>
  <c r="E90" i="23"/>
  <c r="E86" i="23"/>
  <c r="E94" i="23"/>
  <c r="E81" i="23"/>
  <c r="E76" i="23"/>
  <c r="E69" i="23"/>
  <c r="E63" i="23"/>
  <c r="E57" i="23"/>
  <c r="E53" i="23"/>
  <c r="E78" i="23"/>
  <c r="E91" i="23"/>
  <c r="E87" i="23"/>
  <c r="E93" i="23"/>
  <c r="E82" i="23"/>
  <c r="E77" i="23"/>
  <c r="E70" i="23"/>
  <c r="E64" i="23"/>
  <c r="E58" i="23"/>
  <c r="E54" i="23"/>
  <c r="E88" i="23"/>
  <c r="E84" i="23"/>
  <c r="E71" i="23"/>
  <c r="E89" i="23"/>
  <c r="E85" i="23"/>
  <c r="E59" i="23"/>
  <c r="D21" i="4"/>
  <c r="D20" i="4"/>
  <c r="D6" i="21" s="1"/>
  <c r="D19" i="4"/>
  <c r="E92" i="23" l="1"/>
  <c r="E62" i="23"/>
  <c r="E75" i="23"/>
  <c r="E74" i="23" s="1"/>
  <c r="E83" i="23"/>
  <c r="E79" i="23" s="1"/>
  <c r="E68" i="23"/>
  <c r="E66" i="23" s="1"/>
  <c r="E51" i="23"/>
  <c r="E73" i="23" l="1"/>
  <c r="E61" i="23" s="1"/>
  <c r="E95" i="23" s="1"/>
  <c r="B11" i="4"/>
  <c r="H58" i="2"/>
  <c r="G58" i="2"/>
  <c r="F58" i="2"/>
  <c r="F59" i="22" l="1"/>
  <c r="G50" i="2"/>
  <c r="G59" i="22"/>
  <c r="H59" i="22"/>
  <c r="I59" i="22"/>
  <c r="F50" i="2"/>
  <c r="F16" i="3" s="1"/>
  <c r="H50" i="2"/>
  <c r="D3" i="12"/>
  <c r="D5" i="12" s="1"/>
  <c r="F33" i="4" l="1"/>
  <c r="F10" i="21" s="1"/>
  <c r="G94" i="2"/>
  <c r="F36" i="4"/>
  <c r="F18" i="4"/>
  <c r="F35" i="4"/>
  <c r="G51" i="22"/>
  <c r="H3" i="12"/>
  <c r="H5" i="12" s="1"/>
  <c r="F11" i="4"/>
  <c r="G35" i="4"/>
  <c r="G33" i="4"/>
  <c r="G10" i="21" s="1"/>
  <c r="H94" i="2"/>
  <c r="G36" i="4"/>
  <c r="G18" i="4"/>
  <c r="H51" i="22"/>
  <c r="I3" i="12"/>
  <c r="I5" i="12" s="1"/>
  <c r="G11" i="4"/>
  <c r="I51" i="22"/>
  <c r="F13" i="3"/>
  <c r="F19" i="3" s="1"/>
  <c r="F20" i="3" s="1"/>
  <c r="F94" i="2"/>
  <c r="E18" i="4"/>
  <c r="E35" i="4"/>
  <c r="E36" i="4"/>
  <c r="F51" i="22"/>
  <c r="G3" i="12"/>
  <c r="G5" i="12" s="1"/>
  <c r="E11" i="4"/>
  <c r="I13" i="3"/>
  <c r="I16" i="3"/>
  <c r="E8" i="12"/>
  <c r="F8" i="12"/>
  <c r="E16" i="3"/>
  <c r="E13" i="3"/>
  <c r="C12" i="21"/>
  <c r="G16" i="3"/>
  <c r="C23" i="3"/>
  <c r="F95" i="22" l="1"/>
  <c r="F90" i="23"/>
  <c r="F86" i="23"/>
  <c r="F81" i="23"/>
  <c r="F76" i="23"/>
  <c r="F69" i="23"/>
  <c r="F63" i="23"/>
  <c r="F57" i="23"/>
  <c r="F53" i="23"/>
  <c r="F85" i="23"/>
  <c r="F91" i="23"/>
  <c r="F87" i="23"/>
  <c r="F93" i="23"/>
  <c r="F82" i="23"/>
  <c r="F77" i="23"/>
  <c r="F70" i="23"/>
  <c r="F64" i="23"/>
  <c r="F58" i="23"/>
  <c r="F54" i="23"/>
  <c r="F88" i="23"/>
  <c r="F84" i="23"/>
  <c r="F94" i="23"/>
  <c r="F78" i="23"/>
  <c r="F71" i="23"/>
  <c r="F65" i="23"/>
  <c r="F55" i="23"/>
  <c r="F80" i="23"/>
  <c r="F72" i="23"/>
  <c r="F67" i="23"/>
  <c r="F60" i="23"/>
  <c r="F56" i="23"/>
  <c r="F52" i="23"/>
  <c r="F89" i="23"/>
  <c r="F59" i="23"/>
  <c r="E19" i="4"/>
  <c r="E21" i="4"/>
  <c r="E20" i="4"/>
  <c r="E6" i="21" s="1"/>
  <c r="G20" i="4"/>
  <c r="G6" i="21" s="1"/>
  <c r="G21" i="4"/>
  <c r="G19" i="4"/>
  <c r="G81" i="23"/>
  <c r="G76" i="23"/>
  <c r="G69" i="23"/>
  <c r="G63" i="23"/>
  <c r="G57" i="23"/>
  <c r="G53" i="23"/>
  <c r="G91" i="23"/>
  <c r="G87" i="23"/>
  <c r="G95" i="22"/>
  <c r="G72" i="23"/>
  <c r="G52" i="23"/>
  <c r="G93" i="23"/>
  <c r="G82" i="23"/>
  <c r="G77" i="23"/>
  <c r="G70" i="23"/>
  <c r="G64" i="23"/>
  <c r="G58" i="23"/>
  <c r="G54" i="23"/>
  <c r="G88" i="23"/>
  <c r="G84" i="23"/>
  <c r="G56" i="23"/>
  <c r="G94" i="23"/>
  <c r="G78" i="23"/>
  <c r="G71" i="23"/>
  <c r="G65" i="23"/>
  <c r="G55" i="23"/>
  <c r="G80" i="23"/>
  <c r="G67" i="23"/>
  <c r="G89" i="23"/>
  <c r="G85" i="23"/>
  <c r="G60" i="23"/>
  <c r="G90" i="23"/>
  <c r="G86" i="23"/>
  <c r="G95" i="2"/>
  <c r="G59" i="23"/>
  <c r="F20" i="4"/>
  <c r="F6" i="21" s="1"/>
  <c r="F19" i="4"/>
  <c r="F21" i="4"/>
  <c r="H91" i="23"/>
  <c r="H87" i="23"/>
  <c r="H93" i="23"/>
  <c r="H82" i="23"/>
  <c r="H77" i="23"/>
  <c r="H70" i="23"/>
  <c r="H64" i="23"/>
  <c r="H58" i="23"/>
  <c r="H54" i="23"/>
  <c r="H88" i="23"/>
  <c r="H84" i="23"/>
  <c r="H94" i="23"/>
  <c r="H78" i="23"/>
  <c r="H71" i="23"/>
  <c r="H65" i="23"/>
  <c r="H55" i="23"/>
  <c r="H89" i="23"/>
  <c r="H85" i="23"/>
  <c r="H86" i="23"/>
  <c r="H95" i="22"/>
  <c r="H96" i="22" s="1"/>
  <c r="H80" i="23"/>
  <c r="H72" i="23"/>
  <c r="H67" i="23"/>
  <c r="H60" i="23"/>
  <c r="H56" i="23"/>
  <c r="H52" i="23"/>
  <c r="H90" i="23"/>
  <c r="H81" i="23"/>
  <c r="H76" i="23"/>
  <c r="H75" i="23" s="1"/>
  <c r="H74" i="23" s="1"/>
  <c r="H69" i="23"/>
  <c r="H63" i="23"/>
  <c r="H57" i="23"/>
  <c r="H53" i="23"/>
  <c r="H95" i="2"/>
  <c r="I95" i="22"/>
  <c r="I96" i="22" s="1"/>
  <c r="H59" i="23"/>
  <c r="C13" i="21"/>
  <c r="C30" i="21"/>
  <c r="C29" i="21"/>
  <c r="C27" i="21"/>
  <c r="C28" i="21"/>
  <c r="C26" i="21"/>
  <c r="D19" i="3"/>
  <c r="E19" i="3"/>
  <c r="E20" i="3" s="1"/>
  <c r="E23" i="3" s="1"/>
  <c r="E24" i="3" s="1"/>
  <c r="I19" i="3"/>
  <c r="I20" i="3" s="1"/>
  <c r="I23" i="3" s="1"/>
  <c r="I24" i="3" s="1"/>
  <c r="G13" i="3"/>
  <c r="G19" i="3" s="1"/>
  <c r="G20" i="3" s="1"/>
  <c r="G75" i="23" l="1"/>
  <c r="G74" i="23" s="1"/>
  <c r="F83" i="23"/>
  <c r="F79" i="23" s="1"/>
  <c r="K6" i="21"/>
  <c r="L6" i="21" s="1"/>
  <c r="H92" i="23"/>
  <c r="F51" i="23"/>
  <c r="F68" i="23"/>
  <c r="F66" i="23" s="1"/>
  <c r="G62" i="23"/>
  <c r="H83" i="23"/>
  <c r="H79" i="23" s="1"/>
  <c r="H73" i="23" s="1"/>
  <c r="H68" i="23"/>
  <c r="H66" i="23" s="1"/>
  <c r="G83" i="23"/>
  <c r="G79" i="23" s="1"/>
  <c r="G92" i="23"/>
  <c r="F92" i="23"/>
  <c r="F75" i="23"/>
  <c r="F74" i="23" s="1"/>
  <c r="G51" i="23"/>
  <c r="G68" i="23"/>
  <c r="G66" i="23" s="1"/>
  <c r="H62" i="23"/>
  <c r="C31" i="21"/>
  <c r="H51" i="23"/>
  <c r="F62" i="23"/>
  <c r="E22" i="2"/>
  <c r="D14" i="4" l="1"/>
  <c r="D4" i="21" s="1"/>
  <c r="D15" i="4"/>
  <c r="D5" i="21" s="1"/>
  <c r="D30" i="4"/>
  <c r="D10" i="4"/>
  <c r="F73" i="23"/>
  <c r="F61" i="23" s="1"/>
  <c r="F95" i="23" s="1"/>
  <c r="H61" i="23"/>
  <c r="H95" i="23" s="1"/>
  <c r="H96" i="23" s="1"/>
  <c r="G73" i="23"/>
  <c r="G61" i="23" s="1"/>
  <c r="G95" i="23" s="1"/>
  <c r="G96" i="23" s="1"/>
  <c r="H13" i="3"/>
  <c r="H16" i="3"/>
  <c r="E46" i="2"/>
  <c r="D34" i="4" l="1"/>
  <c r="E43" i="23"/>
  <c r="E19" i="23"/>
  <c r="E15" i="23"/>
  <c r="E44" i="23"/>
  <c r="E45" i="23"/>
  <c r="E37" i="23"/>
  <c r="E46" i="23"/>
  <c r="E33" i="23"/>
  <c r="E18" i="23"/>
  <c r="E34" i="23"/>
  <c r="E28" i="23"/>
  <c r="E21" i="23"/>
  <c r="E11" i="23"/>
  <c r="E40" i="23"/>
  <c r="E35" i="23"/>
  <c r="E29" i="23"/>
  <c r="E22" i="23"/>
  <c r="E12" i="23"/>
  <c r="E8" i="23"/>
  <c r="E42" i="23"/>
  <c r="E41" i="23"/>
  <c r="E36" i="23"/>
  <c r="E30" i="23"/>
  <c r="E24" i="23"/>
  <c r="E17" i="23"/>
  <c r="E16" i="23" s="1"/>
  <c r="E14" i="23"/>
  <c r="E9" i="23"/>
  <c r="E5" i="23"/>
  <c r="E7" i="23"/>
  <c r="D28" i="4"/>
  <c r="D9" i="4"/>
  <c r="D33" i="4"/>
  <c r="D10" i="21" s="1"/>
  <c r="D12" i="21" s="1"/>
  <c r="E95" i="2"/>
  <c r="H19" i="3"/>
  <c r="H20" i="3" s="1"/>
  <c r="E20" i="23" l="1"/>
  <c r="E39" i="23"/>
  <c r="E38" i="23" s="1"/>
  <c r="E10" i="23"/>
  <c r="E27" i="23"/>
  <c r="E26" i="23" s="1"/>
  <c r="E6" i="23"/>
  <c r="E13" i="23"/>
  <c r="E32" i="23"/>
  <c r="E31" i="23" s="1"/>
  <c r="D13" i="21"/>
  <c r="D30" i="21"/>
  <c r="D29" i="21"/>
  <c r="D27" i="21"/>
  <c r="D26" i="21"/>
  <c r="D28" i="21"/>
  <c r="E25" i="23" l="1"/>
  <c r="E23" i="23" s="1"/>
  <c r="E4" i="23"/>
  <c r="D31" i="21"/>
  <c r="E47" i="23" l="1"/>
  <c r="E96" i="23" s="1"/>
  <c r="I13" i="12"/>
  <c r="I7" i="12" s="1"/>
  <c r="I8" i="12" l="1"/>
  <c r="G22" i="3" l="1"/>
  <c r="G13" i="12"/>
  <c r="G7" i="12" s="1"/>
  <c r="H13" i="12"/>
  <c r="H7" i="12" s="1"/>
  <c r="H22" i="3"/>
  <c r="F22" i="2"/>
  <c r="E14" i="4" l="1"/>
  <c r="E4" i="21" s="1"/>
  <c r="K4" i="21" s="1"/>
  <c r="E15" i="4"/>
  <c r="E5" i="21" s="1"/>
  <c r="K5" i="21" s="1"/>
  <c r="F23" i="22"/>
  <c r="G23" i="22"/>
  <c r="E30" i="4"/>
  <c r="E10" i="4"/>
  <c r="H8" i="12"/>
  <c r="F12" i="21"/>
  <c r="F46" i="2"/>
  <c r="E34" i="4" l="1"/>
  <c r="F44" i="23"/>
  <c r="F45" i="23"/>
  <c r="F43" i="23"/>
  <c r="F47" i="22"/>
  <c r="F96" i="22" s="1"/>
  <c r="F46" i="23"/>
  <c r="F33" i="23"/>
  <c r="F34" i="23"/>
  <c r="F28" i="23"/>
  <c r="F21" i="23"/>
  <c r="F11" i="23"/>
  <c r="F40" i="23"/>
  <c r="F35" i="23"/>
  <c r="F29" i="23"/>
  <c r="F22" i="23"/>
  <c r="F12" i="23"/>
  <c r="F8" i="23"/>
  <c r="F41" i="23"/>
  <c r="F36" i="23"/>
  <c r="F30" i="23"/>
  <c r="F24" i="23"/>
  <c r="F17" i="23"/>
  <c r="F14" i="23"/>
  <c r="F9" i="23"/>
  <c r="F5" i="23"/>
  <c r="F42" i="23"/>
  <c r="F37" i="23"/>
  <c r="F18" i="23"/>
  <c r="F15" i="23"/>
  <c r="F19" i="23"/>
  <c r="F7" i="23"/>
  <c r="G47" i="22"/>
  <c r="G96" i="22" s="1"/>
  <c r="E28" i="4"/>
  <c r="E9" i="4"/>
  <c r="E33" i="4"/>
  <c r="E10" i="21" s="1"/>
  <c r="F95" i="2"/>
  <c r="F13" i="21"/>
  <c r="F28" i="21"/>
  <c r="F30" i="21"/>
  <c r="F29" i="21"/>
  <c r="F27" i="21"/>
  <c r="F26" i="21"/>
  <c r="E12" i="21" l="1"/>
  <c r="E28" i="21" s="1"/>
  <c r="K10" i="21"/>
  <c r="F16" i="23"/>
  <c r="F13" i="23" s="1"/>
  <c r="F6" i="23"/>
  <c r="F32" i="23"/>
  <c r="F31" i="23" s="1"/>
  <c r="F10" i="23"/>
  <c r="F39" i="23"/>
  <c r="F38" i="23" s="1"/>
  <c r="F20" i="23"/>
  <c r="F27" i="23"/>
  <c r="F26" i="23" s="1"/>
  <c r="F31" i="21"/>
  <c r="E29" i="21" l="1"/>
  <c r="E27" i="21"/>
  <c r="E30" i="21"/>
  <c r="E26" i="21"/>
  <c r="E31" i="21" s="1"/>
  <c r="E13" i="21"/>
  <c r="F25" i="23"/>
  <c r="F23" i="23" s="1"/>
  <c r="F4" i="23"/>
  <c r="L10" i="21"/>
  <c r="F47" i="23" l="1"/>
  <c r="F96" i="23" s="1"/>
  <c r="G12" i="21"/>
  <c r="G13" i="21" l="1"/>
  <c r="G26" i="21"/>
  <c r="G28" i="21"/>
  <c r="G30" i="21"/>
  <c r="G29" i="21"/>
  <c r="G27" i="21"/>
  <c r="G31" i="21" l="1"/>
  <c r="H23" i="3"/>
  <c r="H24" i="3" s="1"/>
  <c r="G8" i="12" l="1"/>
  <c r="G23" i="3" l="1"/>
  <c r="G24" i="3" s="1"/>
  <c r="F23" i="3"/>
  <c r="F24" i="3" s="1"/>
  <c r="C78" i="2"/>
  <c r="C72" i="2" l="1"/>
  <c r="D79" i="22"/>
  <c r="C60" i="2" l="1"/>
  <c r="D73" i="22"/>
  <c r="D11" i="12"/>
  <c r="D6" i="12" s="1"/>
  <c r="D7" i="12" s="1"/>
  <c r="D8" i="12" s="1"/>
  <c r="D9" i="3"/>
  <c r="D20" i="3" s="1"/>
  <c r="D23" i="3" s="1"/>
  <c r="B27" i="4"/>
  <c r="B16" i="4"/>
  <c r="B14" i="4"/>
  <c r="B4" i="21" s="1"/>
  <c r="B15" i="4"/>
  <c r="B5" i="21" s="1"/>
  <c r="L5" i="21"/>
  <c r="B9" i="21" l="1"/>
  <c r="L9" i="21" s="1"/>
  <c r="B35" i="4"/>
  <c r="D61" i="22"/>
  <c r="B34" i="4"/>
  <c r="C94" i="2"/>
  <c r="C95" i="2" s="1"/>
  <c r="B12" i="21"/>
  <c r="L4" i="21"/>
  <c r="C78" i="23" l="1"/>
  <c r="C69" i="23"/>
  <c r="C94" i="23"/>
  <c r="C52" i="23"/>
  <c r="C71" i="23"/>
  <c r="C88" i="23"/>
  <c r="C84" i="23"/>
  <c r="C72" i="23"/>
  <c r="C55" i="23"/>
  <c r="C93" i="23"/>
  <c r="C92" i="23" s="1"/>
  <c r="C89" i="23"/>
  <c r="C90" i="23"/>
  <c r="C56" i="23"/>
  <c r="C63" i="23"/>
  <c r="C91" i="23"/>
  <c r="C64" i="23"/>
  <c r="C86" i="23"/>
  <c r="D95" i="22"/>
  <c r="D96" i="22" s="1"/>
  <c r="C57" i="23"/>
  <c r="C54" i="23"/>
  <c r="C80" i="23"/>
  <c r="C67" i="23"/>
  <c r="C65" i="23"/>
  <c r="C70" i="23"/>
  <c r="C58" i="23"/>
  <c r="C53" i="23"/>
  <c r="C76" i="23"/>
  <c r="C59" i="23"/>
  <c r="C60" i="23"/>
  <c r="C77" i="23"/>
  <c r="C81" i="23"/>
  <c r="C85" i="23"/>
  <c r="C87" i="23"/>
  <c r="C82" i="23"/>
  <c r="B13" i="21"/>
  <c r="B26" i="21"/>
  <c r="B30" i="21"/>
  <c r="B29" i="21"/>
  <c r="B28" i="21"/>
  <c r="B27" i="21"/>
  <c r="L12" i="21"/>
  <c r="L13" i="21" s="1"/>
  <c r="K12" i="21"/>
  <c r="C83" i="23" l="1"/>
  <c r="C79" i="23" s="1"/>
  <c r="C62" i="23"/>
  <c r="C51" i="23"/>
  <c r="C68" i="23"/>
  <c r="C66" i="23" s="1"/>
  <c r="C75" i="23"/>
  <c r="C74" i="23" s="1"/>
  <c r="B31" i="21"/>
  <c r="K13" i="21"/>
  <c r="K27" i="21"/>
  <c r="K30" i="21"/>
  <c r="K29" i="21"/>
  <c r="K28" i="21"/>
  <c r="K26" i="21"/>
  <c r="K31" i="21" l="1"/>
  <c r="C73" i="23"/>
  <c r="C61" i="23" s="1"/>
  <c r="C95" i="23" s="1"/>
  <c r="C96" i="23" s="1"/>
</calcChain>
</file>

<file path=xl/sharedStrings.xml><?xml version="1.0" encoding="utf-8"?>
<sst xmlns="http://schemas.openxmlformats.org/spreadsheetml/2006/main" count="1053" uniqueCount="299">
  <si>
    <t>Wyszczególnienie</t>
  </si>
  <si>
    <t>I. Amortyzacja</t>
  </si>
  <si>
    <t>II. Zużycie materiałów i energii</t>
  </si>
  <si>
    <t>III. Usługi obce</t>
  </si>
  <si>
    <t>Razem aktywa</t>
  </si>
  <si>
    <t>B. Zobowiązania i rezerwy na zobowiązania</t>
  </si>
  <si>
    <t>Razem pasywa</t>
  </si>
  <si>
    <t>Pozycja kontrolna</t>
  </si>
  <si>
    <t>Przepływy pieniężne netto z działalności operacyjnej</t>
  </si>
  <si>
    <t>Sprzedaż rzeczowych aktywów trwałych</t>
  </si>
  <si>
    <t>Nabycie rzeczowych aktywów trwałych</t>
  </si>
  <si>
    <t>Przepływ środków z działalności inwestycyjnej</t>
  </si>
  <si>
    <t>Dopłaty do kapitału własnego</t>
  </si>
  <si>
    <t>Inne wpływy finansowe</t>
  </si>
  <si>
    <t>Wypłata dywidendy</t>
  </si>
  <si>
    <t>Spłata kredytów bankowych</t>
  </si>
  <si>
    <t>Inne wydatki finansowe</t>
  </si>
  <si>
    <t>Przepływ środków z działalności finansowej</t>
  </si>
  <si>
    <t>Przepływy pieniężne netto razem</t>
  </si>
  <si>
    <t>Bilansowa zmiana stanu środków pieniężnych</t>
  </si>
  <si>
    <t>Środki pieniężne na początek okresu</t>
  </si>
  <si>
    <t>Środki pieniężne na koniec okresu</t>
  </si>
  <si>
    <t>Sprawdzenie</t>
  </si>
  <si>
    <t>Aktywa trwałe</t>
  </si>
  <si>
    <t>Zysk netto</t>
  </si>
  <si>
    <t>Amortyzacja</t>
  </si>
  <si>
    <t>Zmiana stanów zapasów</t>
  </si>
  <si>
    <t>Zmiana stanów należności</t>
  </si>
  <si>
    <t>Zmiana stanów zobowiązań  i rezerw bez kredytów i pożyczek</t>
  </si>
  <si>
    <t>Zmiana stanu rozliczeń międzyokresowych</t>
  </si>
  <si>
    <t>Zaciagnięcie kredytów bankowych i pożyczek</t>
  </si>
  <si>
    <t>Kredyty i pożyczki krótkoterminowe</t>
  </si>
  <si>
    <t>Środki pieniężne</t>
  </si>
  <si>
    <t>Wnioskowany kredyt (ZKO (2)-KO)</t>
  </si>
  <si>
    <t>Rentowności sprzedaży (%)</t>
  </si>
  <si>
    <t>Rentowność kapitału własnego</t>
  </si>
  <si>
    <t>Wskaźnik bieżącej płynności</t>
  </si>
  <si>
    <t>Wskaźnik rotacji zapasów w dniach</t>
  </si>
  <si>
    <t>Okres płacenia zobowiązań w dniach</t>
  </si>
  <si>
    <t>Wskaźnik pokrycia zobowiązań odsetkowych</t>
  </si>
  <si>
    <t xml:space="preserve">Spłacone raty kredytów i pożyczek </t>
  </si>
  <si>
    <t>Wskaźniki rentowności</t>
  </si>
  <si>
    <t>Wskaźniki płynności</t>
  </si>
  <si>
    <t>Wskaźniki obrotowości</t>
  </si>
  <si>
    <t>Wskaźniki zdolności do obsługi zadłużenia</t>
  </si>
  <si>
    <t>WSKAŹNIKI</t>
  </si>
  <si>
    <t>Rentowności netto (%)</t>
  </si>
  <si>
    <t>Wskaźnik pokrycia obsługi długu</t>
  </si>
  <si>
    <t>II.Zmiana stanu produktów (zwiększenie – wartość dodatnia, zmniejszenie – wartość ujemna)</t>
  </si>
  <si>
    <t>III.Koszt wytworzenia produktów na własne potrzeby jednostki</t>
  </si>
  <si>
    <t>IV. Wynagrodzenia</t>
  </si>
  <si>
    <t>V. Ubezpieczenia społeczne i inne świadczenia, w tym:</t>
  </si>
  <si>
    <t xml:space="preserve">  -  emerytalne</t>
  </si>
  <si>
    <t xml:space="preserve">  - od jednostek powiązanych</t>
  </si>
  <si>
    <t xml:space="preserve">  - w jednostkach powiązanych</t>
  </si>
  <si>
    <t xml:space="preserve">  - dla jednostek powiązanych</t>
  </si>
  <si>
    <t xml:space="preserve">  - nadwyżka wartości sprzedaży (wartość emisyjna) nad wartością nominalną udziałów (akcji)</t>
  </si>
  <si>
    <t xml:space="preserve">  - z tytułu aktualizacji wartości godziwej</t>
  </si>
  <si>
    <t>Udział kapitału własnego (%)</t>
  </si>
  <si>
    <t>Wskaźnik oceny kapitałów własnych</t>
  </si>
  <si>
    <t>Koszty działalności operacyjnej</t>
  </si>
  <si>
    <t>STRUKTURA KOSZTÓW</t>
  </si>
  <si>
    <t>DYNAMIKA PRZYCHODÓW</t>
  </si>
  <si>
    <t>x</t>
  </si>
  <si>
    <t>Inkubator</t>
  </si>
  <si>
    <t>Transza</t>
  </si>
  <si>
    <t>Spłata</t>
  </si>
  <si>
    <t>Saldo</t>
  </si>
  <si>
    <t>stopa %</t>
  </si>
  <si>
    <t xml:space="preserve">Odsetki </t>
  </si>
  <si>
    <t>saldo w PLN</t>
  </si>
  <si>
    <t>Odsetki w PLN</t>
  </si>
  <si>
    <t>ODSETKI RAZEM</t>
  </si>
  <si>
    <t>KREDYTY RAZEM</t>
  </si>
  <si>
    <t>KRÓTKOTERMINOWE</t>
  </si>
  <si>
    <t>DŁUGOTERMINOWE</t>
  </si>
  <si>
    <t>Dynamika zysku netto</t>
  </si>
  <si>
    <t>spłacone raty</t>
  </si>
  <si>
    <t>Klasa Ryzyka/rating</t>
  </si>
  <si>
    <t>Razem</t>
  </si>
  <si>
    <t>Rentowność netto</t>
  </si>
  <si>
    <t>Cyk rozliczeniowy zobowiązań z tytułu dostaw</t>
  </si>
  <si>
    <t>Rotacja zapasów</t>
  </si>
  <si>
    <t>Rotacja należności</t>
  </si>
  <si>
    <t>Płynność szybka</t>
  </si>
  <si>
    <t>Płynność bieżąca</t>
  </si>
  <si>
    <t xml:space="preserve">Wskaźnik pokrycia i obsługi zadłużenia </t>
  </si>
  <si>
    <t>Zaokrąglenie</t>
  </si>
  <si>
    <t>Inkubator-POIR</t>
  </si>
  <si>
    <t>PFR</t>
  </si>
  <si>
    <t>Dynamika zysku na sprzedaży</t>
  </si>
  <si>
    <t>Limit RB</t>
  </si>
  <si>
    <t xml:space="preserve"> - od jednostek powiązanych</t>
  </si>
  <si>
    <t>I. Przychody netto ze sprzedaży produktów i usług</t>
  </si>
  <si>
    <t>IV.Przychody netto ze sprzedazy towarów i materiałów</t>
  </si>
  <si>
    <t>IV. Podatki i oplaty, w tym:</t>
  </si>
  <si>
    <t xml:space="preserve"> - podatek akcyzowy</t>
  </si>
  <si>
    <t>VI. Pozostałe koszty</t>
  </si>
  <si>
    <t>VII. Wartość sprzedanych towarów i materiałów</t>
  </si>
  <si>
    <t>DYNAMIKA KOSZTÓW OPERACYJNYCH</t>
  </si>
  <si>
    <t>STRUKTURA PRZYCHODÓW</t>
  </si>
  <si>
    <t>Rentowność działalności operacyjnej</t>
  </si>
  <si>
    <t>Wskaźnik marży handlowej</t>
  </si>
  <si>
    <t>Nieruchomości</t>
  </si>
  <si>
    <t>Wartości niematerialne i prawne</t>
  </si>
  <si>
    <t>I</t>
  </si>
  <si>
    <t>II</t>
  </si>
  <si>
    <t>III</t>
  </si>
  <si>
    <t>IV</t>
  </si>
  <si>
    <t>A</t>
  </si>
  <si>
    <t>Rzeczowe aktywa trwałe</t>
  </si>
  <si>
    <t>Środki trwałe</t>
  </si>
  <si>
    <t>Środki trwałe w budowie</t>
  </si>
  <si>
    <t>Zaliczki na środki trwałe</t>
  </si>
  <si>
    <t>Należności długoterminowe</t>
  </si>
  <si>
    <t>Od jednstek powiązanych</t>
  </si>
  <si>
    <t>Od pozostałych jednostek</t>
  </si>
  <si>
    <t>Długoterminowe aktywa finansowe, w tym:</t>
  </si>
  <si>
    <t>w jednostkach powiązanych</t>
  </si>
  <si>
    <t>w pozostałych jednostkach</t>
  </si>
  <si>
    <t>Inne inwestycje długoterminowe</t>
  </si>
  <si>
    <t>a)</t>
  </si>
  <si>
    <t>b)</t>
  </si>
  <si>
    <t>V</t>
  </si>
  <si>
    <t>Długoterminowe rozliczenia międzyokresowe</t>
  </si>
  <si>
    <t>Aktywa z tytułu odroczonego podatku dochodowego</t>
  </si>
  <si>
    <t>Inne rozliczenia międzyokresowe</t>
  </si>
  <si>
    <t>Należności od jednostek powiązanych</t>
  </si>
  <si>
    <t>z tytułu dostaw i usług, o okresie spłaty:</t>
  </si>
  <si>
    <t>-</t>
  </si>
  <si>
    <t>do 12 miesięcy</t>
  </si>
  <si>
    <t>powyżej 12 miesięcy</t>
  </si>
  <si>
    <t>inne</t>
  </si>
  <si>
    <t>i)</t>
  </si>
  <si>
    <t>Aktywa obrotowe</t>
  </si>
  <si>
    <t>Zapasy</t>
  </si>
  <si>
    <t>Należności krótkoterminowe</t>
  </si>
  <si>
    <t>Należności od pozostałych jednostek</t>
  </si>
  <si>
    <t>z tytułu podatków, dotacji, ceł, ubezpieczeń społecznych i zdrowotnych oraz innych świadczeń</t>
  </si>
  <si>
    <t>c)</t>
  </si>
  <si>
    <t>d)</t>
  </si>
  <si>
    <t>dochodzone na drodze sądowej</t>
  </si>
  <si>
    <t>C</t>
  </si>
  <si>
    <t>D</t>
  </si>
  <si>
    <t>Inwestycje krótkoterminowe, w tym:</t>
  </si>
  <si>
    <t>Krótkoterminowe aktywa finansowe</t>
  </si>
  <si>
    <t>środki pieniężne i inne aktywa pieniężne</t>
  </si>
  <si>
    <t>Inne inwestycje krótkoterminowe</t>
  </si>
  <si>
    <t>Krótkoter. rozliczenia międzyokresowe</t>
  </si>
  <si>
    <t>Należne wpłaty na kapitał (fundusz) podstawowy</t>
  </si>
  <si>
    <t>Udziały (akcje) własne</t>
  </si>
  <si>
    <t>B</t>
  </si>
  <si>
    <t>VI</t>
  </si>
  <si>
    <t>VII</t>
  </si>
  <si>
    <t>Kapitał(fundusz) własny</t>
  </si>
  <si>
    <t>Kapitał (fundusz) podstawowy</t>
  </si>
  <si>
    <t>Kapitał (fundusz) zapasowy, w tym:</t>
  </si>
  <si>
    <t>Kapitał (fundusz) z aktualizacji wyceny, w tym:</t>
  </si>
  <si>
    <t>Pozostałe kapitały (fundusze) rezerwowe</t>
  </si>
  <si>
    <t>Zysk (strata) z lat ubiegłych</t>
  </si>
  <si>
    <t>Zysk (strata) netto</t>
  </si>
  <si>
    <t>Odpisy z zysku netto w ciągu roku obrotowego (wielkość ujemna)</t>
  </si>
  <si>
    <t>Rezerwa z tytułu odroczonego podatku dochodowego</t>
  </si>
  <si>
    <t>Rezerwa na świadczenia emerytalne i podobne</t>
  </si>
  <si>
    <t>Rezerwy na zobowiązania</t>
  </si>
  <si>
    <t>Pozostałe rezerwy</t>
  </si>
  <si>
    <t>Zobowiązania długoterminowe</t>
  </si>
  <si>
    <t>Wobec jednostek powiązanych</t>
  </si>
  <si>
    <t>Wobec pozostałych jednostek</t>
  </si>
  <si>
    <t>kredyty i pożyczki</t>
  </si>
  <si>
    <t>z tytułu emisji dłużnych papierów wartościowych</t>
  </si>
  <si>
    <t>inne zobowiązania finansowe</t>
  </si>
  <si>
    <t>Ujemna wartość firmy</t>
  </si>
  <si>
    <t>Rozliczenia międzyokresowe</t>
  </si>
  <si>
    <t>z tytułu dostaw i usług, o okresie wymagalności:</t>
  </si>
  <si>
    <t>e)</t>
  </si>
  <si>
    <t>zaliczki otrzymane na dostawy</t>
  </si>
  <si>
    <t>f)</t>
  </si>
  <si>
    <t>zobowiązania wekslowe</t>
  </si>
  <si>
    <t>g)</t>
  </si>
  <si>
    <t>z tytułu podatków, ceł, ubezpieczeń i innych świadczeń</t>
  </si>
  <si>
    <t>h)</t>
  </si>
  <si>
    <t>z tytułu wynagrodzeń</t>
  </si>
  <si>
    <t>Fundusze specjalne</t>
  </si>
  <si>
    <t>Zobowiązania krótkoterminowe</t>
  </si>
  <si>
    <t xml:space="preserve"> - </t>
  </si>
  <si>
    <t xml:space="preserve"> Przychody netto ze sprzedaży produktów i usług</t>
  </si>
  <si>
    <t>Zmiana stanu produktów (zwiększenie – wartość dodatnia, zmniejszenie – wartość ujemna)</t>
  </si>
  <si>
    <t>VIII</t>
  </si>
  <si>
    <t>Zużycie materiałów i energii</t>
  </si>
  <si>
    <t>Usługi obce</t>
  </si>
  <si>
    <t xml:space="preserve"> Podatki i oplaty, w tym:</t>
  </si>
  <si>
    <t>Wynagrodzenia</t>
  </si>
  <si>
    <t>Ubezpieczenia społeczne i inne świadczenia, w tym:</t>
  </si>
  <si>
    <t>Pozostałe koszty</t>
  </si>
  <si>
    <t>Wartość sprzedanych towarów i materiałów</t>
  </si>
  <si>
    <t>E</t>
  </si>
  <si>
    <t>F</t>
  </si>
  <si>
    <t>G</t>
  </si>
  <si>
    <t>H</t>
  </si>
  <si>
    <t>J</t>
  </si>
  <si>
    <t>K</t>
  </si>
  <si>
    <t>L</t>
  </si>
  <si>
    <t>Zysk (strata) ze sprzedaży (A-B)</t>
  </si>
  <si>
    <t xml:space="preserve"> Pozostałe przychody operacyjne</t>
  </si>
  <si>
    <t xml:space="preserve"> Zysk z tytułu rozchodu niefinansowych aktywów trwałych</t>
  </si>
  <si>
    <t>Dotacje</t>
  </si>
  <si>
    <t>Aktualizacja wartości aktywów niefinansowych</t>
  </si>
  <si>
    <t>Inne przychody operacyjne</t>
  </si>
  <si>
    <t>Pozostałe koszty operacyjne, w tym:</t>
  </si>
  <si>
    <t>Strata z tytułu rozchodu niefinansowych aktywów trwałych</t>
  </si>
  <si>
    <t>Inne koszty operacyjne</t>
  </si>
  <si>
    <t>Zysk (strata) z działalności operacyjnej (C+D-E)</t>
  </si>
  <si>
    <t>Przychody finansowe, w tym:</t>
  </si>
  <si>
    <t>Dywidendy i udziały w zyskach od jednostek, w których jednostka posiada zaangażowanie w kapitale, w tym:</t>
  </si>
  <si>
    <t>Odsetki, w tym:</t>
  </si>
  <si>
    <t>Zysk z tytułu rozchodu aktywów finansowych, w tym:</t>
  </si>
  <si>
    <t>Aktualizacja wartości aktywów finansowych</t>
  </si>
  <si>
    <t>Inne</t>
  </si>
  <si>
    <t>Koszty finansowe, w tym:</t>
  </si>
  <si>
    <t>Zysk brutto (F+G-H)</t>
  </si>
  <si>
    <t>Podatek dochodowy</t>
  </si>
  <si>
    <t>Pozostałe obowiązkowe zmniejszenia zysku (zwiększenia straty)</t>
  </si>
  <si>
    <t>Zysk netto (I-J-K)</t>
  </si>
  <si>
    <t>V. Wynagrodzenia</t>
  </si>
  <si>
    <t>VI. Ubezpieczenia społeczne i inne świadczenia, w tym:</t>
  </si>
  <si>
    <t>VII. Pozostałe koszty</t>
  </si>
  <si>
    <t>VIII. Wartość sprzedanych towarów i materiałów</t>
  </si>
  <si>
    <t>Przychody netto ze sprzedaży i zrównane z nimi</t>
  </si>
  <si>
    <t>Dynamika zysku na działalności operacyjnej</t>
  </si>
  <si>
    <t>Inwestycje długoterminowe</t>
  </si>
  <si>
    <t>Wskaźnik płynności szybki</t>
  </si>
  <si>
    <t>Wskaźnik płynności gotówkowy</t>
  </si>
  <si>
    <t>Wskaźnik poziomu kapitału obrotowego netto</t>
  </si>
  <si>
    <t>Wskaźnik udziału kapitału obrotowego netto w finansowaniu aktywów obrotowych</t>
  </si>
  <si>
    <t>Wskaźnik zadłużenia ogółem (%)</t>
  </si>
  <si>
    <t>Wskaźnik zadłużenia kapitału własnego  (%)</t>
  </si>
  <si>
    <t>Wskaźnik ogólnego zadłużenia kredytowego (%)</t>
  </si>
  <si>
    <t>Wskaźnik rotacji aktywów ogółem</t>
  </si>
  <si>
    <t>Wskaźnik rotacji rzeczowych aktywów trwałych</t>
  </si>
  <si>
    <t>Wskaźnik rotacji aktywów obrotowych</t>
  </si>
  <si>
    <t>Wskaźnik rotacji należności ogółem</t>
  </si>
  <si>
    <t>Wskaźnik rotacji należności z tytułu dostaw</t>
  </si>
  <si>
    <t>Rotacja należności z tytułu dostaw</t>
  </si>
  <si>
    <t>Rentowność sprzedaży</t>
  </si>
  <si>
    <t>Punktacja</t>
  </si>
  <si>
    <t>Średnia wartość wskaźnika</t>
  </si>
  <si>
    <t>STRUKTURA AKTYWÓW</t>
  </si>
  <si>
    <t>STRUKTURA PASYWÓW</t>
  </si>
  <si>
    <t>DYNAMIKA AKTYWÓW</t>
  </si>
  <si>
    <t>DYNAMIKA PASYWÓW</t>
  </si>
  <si>
    <t>Liczba dni finansowania działalności przez kapitał obrotowy</t>
  </si>
  <si>
    <t>Zakres minimalny/dopuszczalny</t>
  </si>
  <si>
    <t>Rentowność majątku ogółem</t>
  </si>
  <si>
    <t>Rentowność majątku obrotowego</t>
  </si>
  <si>
    <t>Kapitał obrotowy do przychodów ogółem</t>
  </si>
  <si>
    <t>Należności z tytułu dostaw i usług do zobowiązań z tytułu dostaw i usług</t>
  </si>
  <si>
    <t>&gt;0</t>
  </si>
  <si>
    <t>Bardzo dobry</t>
  </si>
  <si>
    <t>Dobry</t>
  </si>
  <si>
    <t>Zadawalający</t>
  </si>
  <si>
    <t>Niski</t>
  </si>
  <si>
    <t>Zły/Brak zdolności</t>
  </si>
  <si>
    <t>40-45</t>
  </si>
  <si>
    <t>0-15</t>
  </si>
  <si>
    <t>16-23</t>
  </si>
  <si>
    <t>24-31</t>
  </si>
  <si>
    <t>32-39</t>
  </si>
  <si>
    <t>(-)5% - 15 %</t>
  </si>
  <si>
    <t>30 - 75 dni</t>
  </si>
  <si>
    <t>&gt;15%</t>
  </si>
  <si>
    <t>1,2 - 4</t>
  </si>
  <si>
    <t>Rentowność</t>
  </si>
  <si>
    <t>Płynność</t>
  </si>
  <si>
    <t>Sprawność działalnia</t>
  </si>
  <si>
    <t>Udział kapitału</t>
  </si>
  <si>
    <t>Pokrycie i obsługa zadłużenia</t>
  </si>
  <si>
    <t>Zobowiązania krótkoterminowe i fundusze (bez kredytów i pozyczek)</t>
  </si>
  <si>
    <t>Zasoby stałe (kapitał własny + zobowiązania długoterminowe)</t>
  </si>
  <si>
    <t xml:space="preserve"> Kapitał Obrotowy Netto - KON (1-2))</t>
  </si>
  <si>
    <t>Zapotrzebowanie na Kapitał Obrotowy - ZKON (7-8)</t>
  </si>
  <si>
    <t>Aktywa obrotowe niepienieżne (zapasy + należności)</t>
  </si>
  <si>
    <t>Zapotrzebowanie na Kapitał Obrotowy 2 - ZKON (4-(9+10))</t>
  </si>
  <si>
    <t>Nazwa Klienta:</t>
  </si>
  <si>
    <t>.......................................</t>
  </si>
  <si>
    <t>.....................................</t>
  </si>
  <si>
    <t>(miejscowość, data)</t>
  </si>
  <si>
    <t>(pieczęć i podpis Wnioskodawcy)</t>
  </si>
  <si>
    <t>Zał nr ……………….. do wniosku o pożyczkę</t>
  </si>
  <si>
    <t>RACHUNEK ZYSKÓW I STRAT</t>
  </si>
  <si>
    <t xml:space="preserve">dane w tys. zł </t>
  </si>
  <si>
    <t>BILANS</t>
  </si>
  <si>
    <t>1,0 - 2,0 ?</t>
  </si>
  <si>
    <t>0,5 - 1,5 ?</t>
  </si>
  <si>
    <t>Wykonanie</t>
  </si>
  <si>
    <t>Prognoza</t>
  </si>
  <si>
    <t>Rachunek przepływów pieniężnych</t>
  </si>
  <si>
    <t>Zapotrzebowanie na kapitał obrotowy/wyliczenie wysokości kredytu obrotowego</t>
  </si>
  <si>
    <t>…..2025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</si>
</sst>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\ _z_ł_-;\-* #,##0.00\ _z_ł_-;_-* &quot;-&quot;??\ _z_ł_-;_-@_-"/>
    <numFmt numFmtId="164" formatCode="0.0"/>
    <numFmt numFmtId="165" formatCode="0.0%"/>
    <numFmt numFmtId="166" formatCode="#,##0.0"/>
    <numFmt numFmtId="167" formatCode="#,##0.0000"/>
    <numFmt numFmtId="168" formatCode="#,##0.00_);\(#,##0.00\)"/>
    <numFmt numFmtId="169" formatCode="0.000"/>
    <numFmt numFmtId="170" formatCode="0.0000"/>
    <numFmt numFmtId="171" formatCode="0.00_ ;[Red]\-0.00\ "/>
    <numFmt numFmtId="172" formatCode="[$-415]General"/>
    <numFmt numFmtId="173" formatCode="0.0_ ;[Red]\-0.0\ "/>
    <numFmt numFmtId="174" formatCode="#,##0.00_ ;\-#,##0.00\ "/>
  </numFmts>
  <fonts count="67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7"/>
      <name val="Arial CE"/>
      <family val="2"/>
      <charset val="238"/>
    </font>
    <font>
      <b/>
      <sz val="8"/>
      <name val="Arial CE"/>
      <family val="2"/>
      <charset val="238"/>
    </font>
    <font>
      <b/>
      <sz val="7"/>
      <name val="Arial CE"/>
      <family val="2"/>
      <charset val="238"/>
    </font>
    <font>
      <sz val="8"/>
      <name val="Arial CE"/>
      <family val="2"/>
      <charset val="238"/>
    </font>
    <font>
      <b/>
      <sz val="8"/>
      <color indexed="10"/>
      <name val="Arial CE"/>
      <family val="2"/>
      <charset val="238"/>
    </font>
    <font>
      <sz val="10"/>
      <name val="Arial"/>
      <family val="2"/>
      <charset val="238"/>
    </font>
    <font>
      <sz val="6"/>
      <name val="Arial CE"/>
      <family val="2"/>
      <charset val="238"/>
    </font>
    <font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i/>
      <sz val="7"/>
      <name val="Arial CE"/>
      <charset val="238"/>
    </font>
    <font>
      <sz val="8"/>
      <name val="Arial CE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color indexed="8"/>
      <name val="Arial CE"/>
      <charset val="238"/>
    </font>
    <font>
      <sz val="11"/>
      <color indexed="8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1"/>
      <color indexed="10"/>
      <name val="Arial"/>
      <family val="2"/>
      <charset val="238"/>
    </font>
    <font>
      <b/>
      <sz val="11"/>
      <name val="Arial"/>
      <family val="2"/>
      <charset val="238"/>
    </font>
    <font>
      <sz val="12"/>
      <name val="SwitzerlandCondensed"/>
      <charset val="238"/>
    </font>
    <font>
      <sz val="11"/>
      <color rgb="FF0070C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 CE"/>
      <charset val="238"/>
    </font>
    <font>
      <sz val="9"/>
      <name val="Arial"/>
      <family val="2"/>
      <charset val="238"/>
    </font>
    <font>
      <b/>
      <sz val="11"/>
      <color theme="0"/>
      <name val="Arial CE"/>
      <charset val="238"/>
    </font>
    <font>
      <sz val="9"/>
      <name val="Arial CE"/>
      <family val="2"/>
      <charset val="238"/>
    </font>
    <font>
      <b/>
      <i/>
      <sz val="8"/>
      <name val="Arial CE"/>
      <charset val="238"/>
    </font>
    <font>
      <sz val="10"/>
      <color rgb="FF000000"/>
      <name val="Arial CE"/>
      <charset val="238"/>
    </font>
    <font>
      <sz val="8"/>
      <color rgb="FF000000"/>
      <name val="Arial CE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  <font>
      <sz val="10"/>
      <color rgb="FF000000"/>
      <name val="Arial"/>
    </font>
    <font>
      <sz val="9"/>
      <color rgb="FF000000"/>
      <name val="Arial"/>
      <family val="2"/>
      <charset val="238"/>
    </font>
    <font>
      <b/>
      <i/>
      <sz val="8"/>
      <color rgb="FF000000"/>
      <name val="Arial CE"/>
      <charset val="238"/>
    </font>
    <font>
      <sz val="8"/>
      <color theme="1"/>
      <name val="Arial CE"/>
      <family val="2"/>
      <charset val="238"/>
    </font>
    <font>
      <sz val="8"/>
      <color indexed="63"/>
      <name val="Verdana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sz val="8"/>
      <color indexed="63"/>
      <name val="Arial"/>
      <family val="2"/>
      <charset val="238"/>
    </font>
    <font>
      <sz val="9"/>
      <color indexed="63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8"/>
      <name val="Arial CE"/>
      <charset val="238"/>
    </font>
    <font>
      <sz val="10"/>
      <color rgb="FF00B0F0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i/>
      <sz val="8"/>
      <name val="Arial CE"/>
      <family val="2"/>
      <charset val="238"/>
    </font>
    <font>
      <i/>
      <sz val="9"/>
      <name val="Arial CE"/>
      <family val="2"/>
      <charset val="238"/>
    </font>
    <font>
      <b/>
      <sz val="12"/>
      <name val="Arial CE"/>
      <family val="2"/>
      <charset val="238"/>
    </font>
    <font>
      <b/>
      <i/>
      <sz val="12"/>
      <name val="Arial CE"/>
      <charset val="238"/>
    </font>
    <font>
      <b/>
      <sz val="9"/>
      <name val="Calibri"/>
      <family val="2"/>
      <charset val="238"/>
      <scheme val="minor"/>
    </font>
    <font>
      <sz val="8"/>
      <color rgb="FFE93207"/>
      <name val="Arial"/>
      <family val="2"/>
      <charset val="238"/>
    </font>
    <font>
      <b/>
      <sz val="9"/>
      <color theme="0"/>
      <name val="Calibri"/>
      <family val="2"/>
      <charset val="238"/>
      <scheme val="minor"/>
    </font>
    <font>
      <i/>
      <sz val="9"/>
      <name val="Arial"/>
      <family val="2"/>
      <charset val="238"/>
    </font>
    <font>
      <i/>
      <sz val="9"/>
      <name val="Arial CE"/>
      <charset val="238"/>
    </font>
    <font>
      <b/>
      <i/>
      <sz val="9"/>
      <name val="Arial"/>
      <family val="2"/>
      <charset val="238"/>
    </font>
    <font>
      <sz val="7"/>
      <color rgb="FFFF0000"/>
      <name val="Arial CE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41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31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</fills>
  <borders count="1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9">
    <xf numFmtId="0" fontId="0" fillId="0" borderId="0"/>
    <xf numFmtId="0" fontId="2" fillId="0" borderId="0"/>
    <xf numFmtId="0" fontId="8" fillId="0" borderId="0"/>
    <xf numFmtId="0" fontId="8" fillId="0" borderId="0"/>
    <xf numFmtId="0" fontId="11" fillId="0" borderId="0"/>
    <xf numFmtId="9" fontId="2" fillId="0" borderId="0"/>
    <xf numFmtId="43" fontId="8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  <xf numFmtId="168" fontId="17" fillId="8" borderId="0"/>
    <xf numFmtId="9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8" fillId="0" borderId="0"/>
    <xf numFmtId="0" fontId="18" fillId="0" borderId="0"/>
    <xf numFmtId="1" fontId="19" fillId="0" borderId="0"/>
    <xf numFmtId="0" fontId="18" fillId="0" borderId="0"/>
    <xf numFmtId="39" fontId="24" fillId="9" borderId="0"/>
    <xf numFmtId="172" fontId="33" fillId="0" borderId="0" applyBorder="0" applyProtection="0"/>
    <xf numFmtId="0" fontId="37" fillId="0" borderId="0"/>
  </cellStyleXfs>
  <cellXfs count="902">
    <xf numFmtId="0" fontId="0" fillId="0" borderId="0" xfId="0"/>
    <xf numFmtId="0" fontId="2" fillId="0" borderId="0" xfId="1"/>
    <xf numFmtId="0" fontId="2" fillId="0" borderId="0" xfId="1" applyFill="1"/>
    <xf numFmtId="0" fontId="3" fillId="0" borderId="0" xfId="1" applyFont="1"/>
    <xf numFmtId="0" fontId="2" fillId="0" borderId="0" xfId="1" applyFont="1"/>
    <xf numFmtId="0" fontId="6" fillId="0" borderId="0" xfId="1" applyFont="1"/>
    <xf numFmtId="4" fontId="6" fillId="0" borderId="0" xfId="1" applyNumberFormat="1" applyFont="1"/>
    <xf numFmtId="0" fontId="7" fillId="0" borderId="0" xfId="1" applyFont="1"/>
    <xf numFmtId="0" fontId="9" fillId="0" borderId="0" xfId="1" applyFont="1"/>
    <xf numFmtId="0" fontId="9" fillId="0" borderId="0" xfId="1" applyFont="1" applyFill="1"/>
    <xf numFmtId="0" fontId="5" fillId="0" borderId="0" xfId="1" applyFont="1"/>
    <xf numFmtId="0" fontId="6" fillId="0" borderId="26" xfId="1" applyFont="1" applyBorder="1"/>
    <xf numFmtId="0" fontId="6" fillId="0" borderId="27" xfId="1" applyFont="1" applyBorder="1"/>
    <xf numFmtId="0" fontId="6" fillId="0" borderId="28" xfId="1" applyFont="1" applyBorder="1"/>
    <xf numFmtId="0" fontId="10" fillId="0" borderId="10" xfId="2" applyNumberFormat="1" applyFont="1" applyFill="1" applyBorder="1" applyAlignment="1" applyProtection="1">
      <alignment vertical="center" wrapText="1"/>
      <protection hidden="1"/>
    </xf>
    <xf numFmtId="0" fontId="10" fillId="0" borderId="27" xfId="2" applyNumberFormat="1" applyFont="1" applyFill="1" applyBorder="1" applyAlignment="1" applyProtection="1">
      <alignment vertical="center" wrapText="1"/>
      <protection hidden="1"/>
    </xf>
    <xf numFmtId="0" fontId="10" fillId="0" borderId="26" xfId="2" applyNumberFormat="1" applyFont="1" applyFill="1" applyBorder="1" applyAlignment="1" applyProtection="1">
      <alignment vertical="center" wrapText="1"/>
      <protection hidden="1"/>
    </xf>
    <xf numFmtId="0" fontId="10" fillId="0" borderId="29" xfId="2" applyNumberFormat="1" applyFont="1" applyFill="1" applyBorder="1" applyAlignment="1" applyProtection="1">
      <alignment vertical="center" wrapText="1"/>
      <protection hidden="1"/>
    </xf>
    <xf numFmtId="0" fontId="10" fillId="0" borderId="31" xfId="2" applyNumberFormat="1" applyFont="1" applyFill="1" applyBorder="1" applyAlignment="1" applyProtection="1">
      <alignment vertical="center" wrapText="1"/>
      <protection hidden="1"/>
    </xf>
    <xf numFmtId="0" fontId="10" fillId="0" borderId="32" xfId="2" applyNumberFormat="1" applyFont="1" applyFill="1" applyBorder="1" applyAlignment="1" applyProtection="1">
      <alignment vertical="center" wrapText="1"/>
      <protection hidden="1"/>
    </xf>
    <xf numFmtId="0" fontId="4" fillId="0" borderId="5" xfId="1" applyFont="1" applyBorder="1"/>
    <xf numFmtId="0" fontId="0" fillId="0" borderId="0" xfId="0" applyFill="1"/>
    <xf numFmtId="0" fontId="14" fillId="0" borderId="0" xfId="1" applyFont="1" applyFill="1" applyBorder="1"/>
    <xf numFmtId="0" fontId="6" fillId="0" borderId="12" xfId="1" applyFont="1" applyFill="1" applyBorder="1" applyAlignment="1">
      <alignment horizontal="left"/>
    </xf>
    <xf numFmtId="166" fontId="4" fillId="0" borderId="3" xfId="1" applyNumberFormat="1" applyFont="1" applyBorder="1" applyProtection="1">
      <protection locked="0"/>
    </xf>
    <xf numFmtId="0" fontId="15" fillId="0" borderId="2" xfId="1" applyFont="1" applyBorder="1"/>
    <xf numFmtId="166" fontId="4" fillId="0" borderId="12" xfId="1" applyNumberFormat="1" applyFont="1" applyFill="1" applyBorder="1"/>
    <xf numFmtId="166" fontId="6" fillId="0" borderId="12" xfId="1" applyNumberFormat="1" applyFont="1" applyFill="1" applyBorder="1" applyProtection="1">
      <protection locked="0"/>
    </xf>
    <xf numFmtId="164" fontId="6" fillId="0" borderId="7" xfId="1" applyNumberFormat="1" applyFont="1" applyBorder="1"/>
    <xf numFmtId="164" fontId="6" fillId="0" borderId="3" xfId="1" applyNumberFormat="1" applyFont="1" applyBorder="1"/>
    <xf numFmtId="164" fontId="6" fillId="0" borderId="8" xfId="1" applyNumberFormat="1" applyFont="1" applyBorder="1"/>
    <xf numFmtId="164" fontId="6" fillId="0" borderId="2" xfId="1" applyNumberFormat="1" applyFont="1" applyBorder="1" applyProtection="1">
      <protection locked="0"/>
    </xf>
    <xf numFmtId="164" fontId="6" fillId="0" borderId="7" xfId="1" applyNumberFormat="1" applyFont="1" applyBorder="1" applyProtection="1">
      <protection locked="0"/>
    </xf>
    <xf numFmtId="164" fontId="6" fillId="0" borderId="3" xfId="1" applyNumberFormat="1" applyFont="1" applyBorder="1" applyProtection="1">
      <protection locked="0"/>
    </xf>
    <xf numFmtId="164" fontId="6" fillId="0" borderId="1" xfId="1" applyNumberFormat="1" applyFont="1" applyBorder="1" applyProtection="1">
      <protection locked="0"/>
    </xf>
    <xf numFmtId="164" fontId="6" fillId="0" borderId="16" xfId="1" applyNumberFormat="1" applyFont="1" applyBorder="1"/>
    <xf numFmtId="164" fontId="6" fillId="0" borderId="13" xfId="1" applyNumberFormat="1" applyFont="1" applyBorder="1"/>
    <xf numFmtId="164" fontId="6" fillId="0" borderId="3" xfId="1" applyNumberFormat="1" applyFont="1" applyFill="1" applyBorder="1"/>
    <xf numFmtId="0" fontId="6" fillId="0" borderId="5" xfId="1" applyFont="1" applyBorder="1" applyAlignment="1">
      <alignment wrapText="1"/>
    </xf>
    <xf numFmtId="0" fontId="6" fillId="0" borderId="5" xfId="1" applyFont="1" applyBorder="1" applyAlignment="1">
      <alignment horizontal="left" wrapText="1"/>
    </xf>
    <xf numFmtId="0" fontId="6" fillId="0" borderId="12" xfId="1" applyFont="1" applyBorder="1"/>
    <xf numFmtId="0" fontId="4" fillId="0" borderId="12" xfId="1" applyFont="1" applyBorder="1"/>
    <xf numFmtId="0" fontId="4" fillId="0" borderId="13" xfId="1" applyFont="1" applyBorder="1" applyAlignment="1">
      <alignment horizontal="left"/>
    </xf>
    <xf numFmtId="165" fontId="2" fillId="0" borderId="0" xfId="5" applyNumberFormat="1"/>
    <xf numFmtId="0" fontId="4" fillId="0" borderId="35" xfId="1" applyFont="1" applyBorder="1"/>
    <xf numFmtId="0" fontId="6" fillId="0" borderId="15" xfId="1" applyFont="1" applyBorder="1"/>
    <xf numFmtId="0" fontId="12" fillId="0" borderId="5" xfId="1" applyFont="1" applyBorder="1"/>
    <xf numFmtId="165" fontId="12" fillId="0" borderId="17" xfId="5" applyNumberFormat="1" applyFont="1" applyBorder="1"/>
    <xf numFmtId="165" fontId="16" fillId="0" borderId="12" xfId="5" applyNumberFormat="1" applyFont="1" applyBorder="1"/>
    <xf numFmtId="166" fontId="16" fillId="0" borderId="3" xfId="1" applyNumberFormat="1" applyFont="1" applyBorder="1" applyProtection="1">
      <protection locked="0"/>
    </xf>
    <xf numFmtId="165" fontId="6" fillId="0" borderId="12" xfId="5" applyNumberFormat="1" applyFont="1" applyBorder="1"/>
    <xf numFmtId="165" fontId="6" fillId="0" borderId="16" xfId="5" applyNumberFormat="1" applyFont="1" applyBorder="1"/>
    <xf numFmtId="166" fontId="12" fillId="0" borderId="12" xfId="1" applyNumberFormat="1" applyFont="1" applyFill="1" applyBorder="1"/>
    <xf numFmtId="0" fontId="6" fillId="0" borderId="0" xfId="1" applyFont="1" applyBorder="1" applyAlignment="1">
      <alignment horizontal="left" wrapText="1"/>
    </xf>
    <xf numFmtId="165" fontId="2" fillId="0" borderId="0" xfId="5" applyNumberFormat="1" applyBorder="1"/>
    <xf numFmtId="0" fontId="12" fillId="0" borderId="0" xfId="1" applyFont="1" applyBorder="1" applyAlignment="1">
      <alignment horizontal="left" wrapText="1"/>
    </xf>
    <xf numFmtId="14" fontId="4" fillId="7" borderId="12" xfId="1" applyNumberFormat="1" applyFont="1" applyFill="1" applyBorder="1" applyAlignment="1">
      <alignment horizontal="center" vertical="center"/>
    </xf>
    <xf numFmtId="0" fontId="21" fillId="10" borderId="12" xfId="13" applyFont="1" applyFill="1" applyBorder="1"/>
    <xf numFmtId="0" fontId="22" fillId="11" borderId="12" xfId="13" applyFont="1" applyFill="1" applyBorder="1"/>
    <xf numFmtId="0" fontId="18" fillId="0" borderId="0" xfId="15"/>
    <xf numFmtId="1" fontId="20" fillId="8" borderId="42" xfId="16" applyNumberFormat="1" applyFont="1" applyFill="1" applyBorder="1"/>
    <xf numFmtId="1" fontId="20" fillId="8" borderId="22" xfId="16" applyNumberFormat="1" applyFont="1" applyFill="1" applyBorder="1"/>
    <xf numFmtId="169" fontId="20" fillId="8" borderId="43" xfId="16" applyNumberFormat="1" applyFont="1" applyFill="1" applyBorder="1"/>
    <xf numFmtId="2" fontId="20" fillId="8" borderId="43" xfId="16" applyNumberFormat="1" applyFont="1" applyFill="1" applyBorder="1"/>
    <xf numFmtId="1" fontId="20" fillId="8" borderId="27" xfId="16" applyNumberFormat="1" applyFont="1" applyFill="1" applyBorder="1"/>
    <xf numFmtId="1" fontId="20" fillId="8" borderId="43" xfId="16" applyNumberFormat="1" applyFont="1" applyFill="1" applyBorder="1"/>
    <xf numFmtId="2" fontId="25" fillId="8" borderId="43" xfId="16" applyNumberFormat="1" applyFont="1" applyFill="1" applyBorder="1"/>
    <xf numFmtId="1" fontId="26" fillId="8" borderId="27" xfId="16" applyNumberFormat="1" applyFont="1" applyFill="1" applyBorder="1"/>
    <xf numFmtId="10" fontId="23" fillId="4" borderId="17" xfId="16" applyNumberFormat="1" applyFont="1" applyFill="1" applyBorder="1" applyProtection="1"/>
    <xf numFmtId="2" fontId="20" fillId="8" borderId="0" xfId="16" applyNumberFormat="1" applyFont="1" applyFill="1" applyBorder="1"/>
    <xf numFmtId="1" fontId="20" fillId="8" borderId="44" xfId="16" applyNumberFormat="1" applyFont="1" applyFill="1" applyBorder="1"/>
    <xf numFmtId="1" fontId="20" fillId="0" borderId="45" xfId="16" applyNumberFormat="1" applyFont="1" applyFill="1" applyBorder="1"/>
    <xf numFmtId="2" fontId="26" fillId="0" borderId="12" xfId="16" applyNumberFormat="1" applyFont="1" applyFill="1" applyBorder="1"/>
    <xf numFmtId="1" fontId="20" fillId="8" borderId="0" xfId="16" applyNumberFormat="1" applyFont="1" applyFill="1" applyBorder="1"/>
    <xf numFmtId="0" fontId="21" fillId="10" borderId="13" xfId="13" applyFont="1" applyFill="1" applyBorder="1"/>
    <xf numFmtId="0" fontId="22" fillId="0" borderId="0" xfId="13" applyFont="1" applyFill="1" applyBorder="1"/>
    <xf numFmtId="1" fontId="20" fillId="8" borderId="46" xfId="16" applyNumberFormat="1" applyFont="1" applyFill="1" applyBorder="1"/>
    <xf numFmtId="2" fontId="20" fillId="8" borderId="47" xfId="16" applyNumberFormat="1" applyFont="1" applyFill="1" applyBorder="1"/>
    <xf numFmtId="169" fontId="20" fillId="8" borderId="47" xfId="16" applyNumberFormat="1" applyFont="1" applyFill="1" applyBorder="1"/>
    <xf numFmtId="0" fontId="27" fillId="0" borderId="0" xfId="13" applyFont="1"/>
    <xf numFmtId="164" fontId="20" fillId="8" borderId="43" xfId="16" applyNumberFormat="1" applyFont="1" applyFill="1" applyBorder="1"/>
    <xf numFmtId="1" fontId="20" fillId="0" borderId="44" xfId="16" applyNumberFormat="1" applyFont="1" applyFill="1" applyBorder="1"/>
    <xf numFmtId="0" fontId="18" fillId="0" borderId="12" xfId="15" applyBorder="1"/>
    <xf numFmtId="2" fontId="18" fillId="0" borderId="12" xfId="15" applyNumberFormat="1" applyBorder="1"/>
    <xf numFmtId="2" fontId="18" fillId="0" borderId="0" xfId="15" applyNumberFormat="1"/>
    <xf numFmtId="2" fontId="20" fillId="0" borderId="43" xfId="16" applyNumberFormat="1" applyFont="1" applyFill="1" applyBorder="1"/>
    <xf numFmtId="14" fontId="23" fillId="11" borderId="12" xfId="14" applyNumberFormat="1" applyFont="1" applyFill="1" applyBorder="1" applyAlignment="1">
      <alignment horizontal="center" wrapText="1"/>
    </xf>
    <xf numFmtId="165" fontId="6" fillId="0" borderId="0" xfId="5" applyNumberFormat="1" applyFont="1" applyBorder="1"/>
    <xf numFmtId="9" fontId="2" fillId="0" borderId="0" xfId="5"/>
    <xf numFmtId="0" fontId="2" fillId="0" borderId="0" xfId="1" applyAlignment="1">
      <alignment horizontal="center"/>
    </xf>
    <xf numFmtId="165" fontId="6" fillId="0" borderId="12" xfId="5" applyNumberFormat="1" applyFont="1" applyBorder="1" applyAlignment="1">
      <alignment horizontal="center"/>
    </xf>
    <xf numFmtId="1" fontId="20" fillId="0" borderId="0" xfId="16" applyNumberFormat="1" applyFont="1" applyFill="1" applyBorder="1"/>
    <xf numFmtId="2" fontId="26" fillId="0" borderId="0" xfId="16" applyNumberFormat="1" applyFont="1" applyFill="1" applyBorder="1"/>
    <xf numFmtId="166" fontId="4" fillId="0" borderId="2" xfId="1" applyNumberFormat="1" applyFont="1" applyFill="1" applyBorder="1" applyProtection="1">
      <protection locked="0"/>
    </xf>
    <xf numFmtId="0" fontId="28" fillId="0" borderId="12" xfId="15" applyFont="1" applyBorder="1"/>
    <xf numFmtId="169" fontId="28" fillId="0" borderId="12" xfId="15" applyNumberFormat="1" applyFont="1" applyBorder="1"/>
    <xf numFmtId="166" fontId="6" fillId="0" borderId="12" xfId="1" applyNumberFormat="1" applyFont="1" applyFill="1" applyBorder="1"/>
    <xf numFmtId="164" fontId="6" fillId="0" borderId="2" xfId="1" applyNumberFormat="1" applyFont="1" applyFill="1" applyBorder="1"/>
    <xf numFmtId="0" fontId="18" fillId="4" borderId="0" xfId="15" applyFill="1"/>
    <xf numFmtId="2" fontId="20" fillId="4" borderId="43" xfId="16" applyNumberFormat="1" applyFont="1" applyFill="1" applyBorder="1"/>
    <xf numFmtId="2" fontId="20" fillId="4" borderId="0" xfId="16" applyNumberFormat="1" applyFont="1" applyFill="1" applyBorder="1"/>
    <xf numFmtId="2" fontId="26" fillId="4" borderId="12" xfId="16" applyNumberFormat="1" applyFont="1" applyFill="1" applyBorder="1"/>
    <xf numFmtId="1" fontId="20" fillId="4" borderId="0" xfId="16" applyNumberFormat="1" applyFont="1" applyFill="1" applyBorder="1"/>
    <xf numFmtId="170" fontId="20" fillId="4" borderId="47" xfId="16" applyNumberFormat="1" applyFont="1" applyFill="1" applyBorder="1"/>
    <xf numFmtId="2" fontId="20" fillId="4" borderId="47" xfId="16" applyNumberFormat="1" applyFont="1" applyFill="1" applyBorder="1"/>
    <xf numFmtId="169" fontId="20" fillId="8" borderId="0" xfId="16" applyNumberFormat="1" applyFont="1" applyFill="1" applyBorder="1"/>
    <xf numFmtId="0" fontId="30" fillId="14" borderId="12" xfId="15" applyFont="1" applyFill="1" applyBorder="1"/>
    <xf numFmtId="2" fontId="30" fillId="14" borderId="12" xfId="15" applyNumberFormat="1" applyFont="1" applyFill="1" applyBorder="1"/>
    <xf numFmtId="4" fontId="4" fillId="0" borderId="3" xfId="1" applyNumberFormat="1" applyFont="1" applyBorder="1" applyProtection="1">
      <protection locked="0"/>
    </xf>
    <xf numFmtId="4" fontId="16" fillId="0" borderId="3" xfId="1" applyNumberFormat="1" applyFont="1" applyBorder="1" applyProtection="1">
      <protection locked="0"/>
    </xf>
    <xf numFmtId="4" fontId="4" fillId="0" borderId="1" xfId="1" applyNumberFormat="1" applyFont="1" applyBorder="1" applyProtection="1">
      <protection locked="0"/>
    </xf>
    <xf numFmtId="4" fontId="4" fillId="2" borderId="12" xfId="1" applyNumberFormat="1" applyFont="1" applyFill="1" applyBorder="1" applyProtection="1">
      <protection locked="0"/>
    </xf>
    <xf numFmtId="4" fontId="4" fillId="0" borderId="12" xfId="1" applyNumberFormat="1" applyFont="1" applyFill="1" applyBorder="1"/>
    <xf numFmtId="4" fontId="4" fillId="0" borderId="12" xfId="1" applyNumberFormat="1" applyFont="1" applyBorder="1"/>
    <xf numFmtId="4" fontId="6" fillId="0" borderId="12" xfId="1" applyNumberFormat="1" applyFont="1" applyBorder="1" applyProtection="1">
      <protection locked="0"/>
    </xf>
    <xf numFmtId="169" fontId="20" fillId="4" borderId="43" xfId="16" applyNumberFormat="1" applyFont="1" applyFill="1" applyBorder="1"/>
    <xf numFmtId="0" fontId="2" fillId="0" borderId="0" xfId="1" applyFont="1" applyFill="1"/>
    <xf numFmtId="171" fontId="6" fillId="0" borderId="0" xfId="6" applyNumberFormat="1" applyFont="1" applyBorder="1" applyAlignment="1">
      <alignment horizontal="center"/>
    </xf>
    <xf numFmtId="164" fontId="18" fillId="0" borderId="0" xfId="15" applyNumberFormat="1"/>
    <xf numFmtId="166" fontId="2" fillId="0" borderId="0" xfId="1" applyNumberFormat="1"/>
    <xf numFmtId="10" fontId="2" fillId="0" borderId="0" xfId="5" applyNumberFormat="1"/>
    <xf numFmtId="0" fontId="31" fillId="0" borderId="0" xfId="1" applyFont="1" applyAlignment="1">
      <alignment horizontal="center"/>
    </xf>
    <xf numFmtId="4" fontId="34" fillId="0" borderId="51" xfId="17" applyNumberFormat="1" applyFont="1" applyFill="1" applyBorder="1" applyAlignment="1" applyProtection="1">
      <protection locked="0"/>
    </xf>
    <xf numFmtId="4" fontId="16" fillId="0" borderId="3" xfId="1" applyNumberFormat="1" applyFont="1" applyFill="1" applyBorder="1" applyProtection="1">
      <protection locked="0"/>
    </xf>
    <xf numFmtId="4" fontId="4" fillId="0" borderId="1" xfId="1" applyNumberFormat="1" applyFont="1" applyFill="1" applyBorder="1" applyProtection="1">
      <protection locked="0"/>
    </xf>
    <xf numFmtId="4" fontId="4" fillId="0" borderId="12" xfId="1" applyNumberFormat="1" applyFont="1" applyFill="1" applyBorder="1" applyProtection="1">
      <protection locked="0"/>
    </xf>
    <xf numFmtId="4" fontId="34" fillId="0" borderId="51" xfId="17" applyNumberFormat="1" applyFont="1" applyFill="1" applyBorder="1" applyAlignment="1"/>
    <xf numFmtId="4" fontId="15" fillId="0" borderId="2" xfId="1" applyNumberFormat="1" applyFont="1" applyBorder="1"/>
    <xf numFmtId="10" fontId="23" fillId="4" borderId="20" xfId="16" applyNumberFormat="1" applyFont="1" applyFill="1" applyBorder="1" applyProtection="1"/>
    <xf numFmtId="164" fontId="20" fillId="8" borderId="55" xfId="16" applyNumberFormat="1" applyFont="1" applyFill="1" applyBorder="1"/>
    <xf numFmtId="2" fontId="20" fillId="8" borderId="12" xfId="16" applyNumberFormat="1" applyFont="1" applyFill="1" applyBorder="1"/>
    <xf numFmtId="1" fontId="20" fillId="8" borderId="12" xfId="16" applyNumberFormat="1" applyFont="1" applyFill="1" applyBorder="1"/>
    <xf numFmtId="2" fontId="18" fillId="0" borderId="0" xfId="15" applyNumberFormat="1" applyFill="1"/>
    <xf numFmtId="2" fontId="18" fillId="0" borderId="0" xfId="15" applyNumberFormat="1" applyFont="1" applyFill="1"/>
    <xf numFmtId="4" fontId="36" fillId="0" borderId="12" xfId="17" applyNumberFormat="1" applyFont="1" applyFill="1" applyBorder="1" applyAlignment="1"/>
    <xf numFmtId="0" fontId="8" fillId="0" borderId="0" xfId="0" applyFont="1"/>
    <xf numFmtId="171" fontId="10" fillId="0" borderId="12" xfId="0" applyNumberFormat="1" applyFont="1" applyFill="1" applyBorder="1" applyAlignment="1">
      <alignment horizontal="right"/>
    </xf>
    <xf numFmtId="171" fontId="8" fillId="0" borderId="0" xfId="0" applyNumberFormat="1" applyFont="1" applyFill="1" applyAlignment="1">
      <alignment horizontal="right"/>
    </xf>
    <xf numFmtId="173" fontId="10" fillId="0" borderId="12" xfId="0" applyNumberFormat="1" applyFont="1" applyFill="1" applyBorder="1" applyAlignment="1">
      <alignment horizontal="right"/>
    </xf>
    <xf numFmtId="171" fontId="10" fillId="0" borderId="0" xfId="0" applyNumberFormat="1" applyFont="1" applyFill="1" applyBorder="1" applyAlignment="1">
      <alignment horizontal="right"/>
    </xf>
    <xf numFmtId="171" fontId="10" fillId="0" borderId="12" xfId="6" applyNumberFormat="1" applyFont="1" applyFill="1" applyBorder="1" applyAlignment="1">
      <alignment horizontal="right"/>
    </xf>
    <xf numFmtId="165" fontId="28" fillId="0" borderId="0" xfId="5" applyNumberFormat="1" applyFont="1"/>
    <xf numFmtId="166" fontId="35" fillId="0" borderId="51" xfId="2" applyNumberFormat="1" applyFont="1" applyFill="1" applyBorder="1" applyAlignment="1" applyProtection="1">
      <alignment vertical="center" wrapText="1"/>
      <protection locked="0" hidden="1"/>
    </xf>
    <xf numFmtId="166" fontId="34" fillId="0" borderId="52" xfId="17" applyNumberFormat="1" applyFont="1" applyFill="1" applyBorder="1" applyAlignment="1" applyProtection="1">
      <protection locked="0"/>
    </xf>
    <xf numFmtId="166" fontId="34" fillId="0" borderId="51" xfId="17" applyNumberFormat="1" applyFont="1" applyFill="1" applyBorder="1" applyAlignment="1" applyProtection="1">
      <protection locked="0"/>
    </xf>
    <xf numFmtId="0" fontId="38" fillId="0" borderId="0" xfId="18" applyFont="1" applyAlignment="1"/>
    <xf numFmtId="0" fontId="4" fillId="3" borderId="22" xfId="1" applyFont="1" applyFill="1" applyBorder="1" applyAlignment="1">
      <alignment horizontal="left" wrapText="1"/>
    </xf>
    <xf numFmtId="14" fontId="4" fillId="16" borderId="1" xfId="1" applyNumberFormat="1" applyFont="1" applyFill="1" applyBorder="1" applyAlignment="1">
      <alignment horizontal="center" vertical="center"/>
    </xf>
    <xf numFmtId="166" fontId="32" fillId="0" borderId="12" xfId="1" applyNumberFormat="1" applyFont="1" applyBorder="1"/>
    <xf numFmtId="0" fontId="16" fillId="0" borderId="0" xfId="1" applyFont="1" applyFill="1" applyBorder="1"/>
    <xf numFmtId="0" fontId="12" fillId="12" borderId="12" xfId="1" applyFont="1" applyFill="1" applyBorder="1" applyAlignment="1">
      <alignment wrapText="1"/>
    </xf>
    <xf numFmtId="4" fontId="12" fillId="12" borderId="12" xfId="1" applyNumberFormat="1" applyFont="1" applyFill="1" applyBorder="1" applyProtection="1">
      <protection locked="0"/>
    </xf>
    <xf numFmtId="49" fontId="6" fillId="0" borderId="0" xfId="1" applyNumberFormat="1" applyFont="1" applyBorder="1" applyAlignment="1">
      <alignment horizontal="left"/>
    </xf>
    <xf numFmtId="165" fontId="6" fillId="0" borderId="0" xfId="5" applyNumberFormat="1" applyFont="1" applyBorder="1" applyAlignment="1">
      <alignment horizontal="center"/>
    </xf>
    <xf numFmtId="49" fontId="6" fillId="0" borderId="12" xfId="1" applyNumberFormat="1" applyFont="1" applyBorder="1" applyAlignment="1">
      <alignment horizontal="left"/>
    </xf>
    <xf numFmtId="4" fontId="6" fillId="0" borderId="0" xfId="1" applyNumberFormat="1" applyFont="1" applyBorder="1" applyProtection="1">
      <protection locked="0"/>
    </xf>
    <xf numFmtId="10" fontId="6" fillId="17" borderId="12" xfId="5" applyNumberFormat="1" applyFont="1" applyFill="1" applyBorder="1"/>
    <xf numFmtId="0" fontId="40" fillId="17" borderId="12" xfId="1" applyFont="1" applyFill="1" applyBorder="1" applyAlignment="1">
      <alignment horizontal="left"/>
    </xf>
    <xf numFmtId="0" fontId="6" fillId="0" borderId="0" xfId="1" applyFont="1" applyFill="1" applyBorder="1" applyAlignment="1">
      <alignment horizontal="left"/>
    </xf>
    <xf numFmtId="0" fontId="10" fillId="0" borderId="61" xfId="0" applyFont="1" applyBorder="1"/>
    <xf numFmtId="0" fontId="10" fillId="0" borderId="0" xfId="0" applyFont="1" applyBorder="1" applyAlignment="1">
      <alignment horizontal="left" wrapText="1"/>
    </xf>
    <xf numFmtId="0" fontId="41" fillId="8" borderId="48" xfId="0" applyFont="1" applyFill="1" applyBorder="1" applyAlignment="1">
      <alignment wrapText="1"/>
    </xf>
    <xf numFmtId="0" fontId="41" fillId="8" borderId="12" xfId="0" applyFont="1" applyFill="1" applyBorder="1" applyAlignment="1">
      <alignment horizontal="center" wrapText="1"/>
    </xf>
    <xf numFmtId="0" fontId="4" fillId="0" borderId="33" xfId="1" applyFont="1" applyBorder="1"/>
    <xf numFmtId="0" fontId="4" fillId="0" borderId="6" xfId="1" applyFont="1" applyBorder="1"/>
    <xf numFmtId="0" fontId="6" fillId="0" borderId="0" xfId="1" applyFont="1" applyBorder="1"/>
    <xf numFmtId="0" fontId="2" fillId="0" borderId="0" xfId="1" applyAlignment="1"/>
    <xf numFmtId="0" fontId="44" fillId="8" borderId="48" xfId="0" applyFont="1" applyFill="1" applyBorder="1" applyAlignment="1">
      <alignment wrapText="1"/>
    </xf>
    <xf numFmtId="0" fontId="45" fillId="8" borderId="12" xfId="0" applyFont="1" applyFill="1" applyBorder="1" applyAlignment="1">
      <alignment wrapText="1"/>
    </xf>
    <xf numFmtId="0" fontId="43" fillId="0" borderId="16" xfId="1" applyFont="1" applyBorder="1" applyAlignment="1">
      <alignment horizontal="left"/>
    </xf>
    <xf numFmtId="0" fontId="6" fillId="0" borderId="12" xfId="1" applyFont="1" applyBorder="1" applyAlignment="1">
      <alignment horizontal="center"/>
    </xf>
    <xf numFmtId="0" fontId="4" fillId="0" borderId="16" xfId="1" applyFont="1" applyBorder="1"/>
    <xf numFmtId="0" fontId="42" fillId="0" borderId="23" xfId="1" applyFont="1" applyBorder="1" applyAlignment="1">
      <alignment horizontal="center"/>
    </xf>
    <xf numFmtId="0" fontId="4" fillId="0" borderId="16" xfId="1" applyFont="1" applyBorder="1" applyAlignment="1">
      <alignment horizontal="left"/>
    </xf>
    <xf numFmtId="0" fontId="12" fillId="0" borderId="12" xfId="1" applyFont="1" applyBorder="1" applyAlignment="1">
      <alignment horizontal="left"/>
    </xf>
    <xf numFmtId="4" fontId="46" fillId="0" borderId="12" xfId="17" applyNumberFormat="1" applyFont="1" applyFill="1" applyBorder="1" applyAlignment="1"/>
    <xf numFmtId="4" fontId="10" fillId="0" borderId="12" xfId="1" applyNumberFormat="1" applyFont="1" applyBorder="1" applyProtection="1">
      <protection locked="0"/>
    </xf>
    <xf numFmtId="0" fontId="42" fillId="12" borderId="20" xfId="1" applyFont="1" applyFill="1" applyBorder="1" applyAlignment="1">
      <alignment horizontal="center"/>
    </xf>
    <xf numFmtId="0" fontId="4" fillId="12" borderId="62" xfId="1" applyFont="1" applyFill="1" applyBorder="1"/>
    <xf numFmtId="0" fontId="4" fillId="12" borderId="63" xfId="1" applyFont="1" applyFill="1" applyBorder="1"/>
    <xf numFmtId="0" fontId="2" fillId="12" borderId="20" xfId="1" applyFont="1" applyFill="1" applyBorder="1"/>
    <xf numFmtId="0" fontId="4" fillId="18" borderId="20" xfId="1" applyFont="1" applyFill="1" applyBorder="1"/>
    <xf numFmtId="0" fontId="12" fillId="0" borderId="0" xfId="1" applyFont="1" applyAlignment="1">
      <alignment horizontal="center"/>
    </xf>
    <xf numFmtId="0" fontId="44" fillId="8" borderId="12" xfId="0" applyFont="1" applyFill="1" applyBorder="1" applyAlignment="1">
      <alignment horizontal="center" wrapText="1"/>
    </xf>
    <xf numFmtId="166" fontId="10" fillId="0" borderId="12" xfId="1" applyNumberFormat="1" applyFont="1" applyBorder="1" applyProtection="1">
      <protection locked="0"/>
    </xf>
    <xf numFmtId="4" fontId="10" fillId="0" borderId="12" xfId="1" applyNumberFormat="1" applyFont="1" applyFill="1" applyBorder="1" applyProtection="1">
      <protection locked="0"/>
    </xf>
    <xf numFmtId="166" fontId="13" fillId="0" borderId="12" xfId="1" applyNumberFormat="1" applyFont="1" applyFill="1" applyBorder="1"/>
    <xf numFmtId="166" fontId="10" fillId="0" borderId="12" xfId="1" applyNumberFormat="1" applyFont="1" applyFill="1" applyBorder="1"/>
    <xf numFmtId="4" fontId="35" fillId="0" borderId="12" xfId="17" applyNumberFormat="1" applyFont="1" applyFill="1" applyBorder="1" applyAlignment="1"/>
    <xf numFmtId="166" fontId="16" fillId="0" borderId="12" xfId="1" applyNumberFormat="1" applyFont="1" applyFill="1" applyBorder="1"/>
    <xf numFmtId="0" fontId="13" fillId="0" borderId="21" xfId="0" applyFont="1" applyBorder="1"/>
    <xf numFmtId="0" fontId="10" fillId="0" borderId="39" xfId="0" applyFont="1" applyBorder="1"/>
    <xf numFmtId="0" fontId="6" fillId="0" borderId="64" xfId="1" applyFont="1" applyBorder="1"/>
    <xf numFmtId="0" fontId="6" fillId="0" borderId="43" xfId="1" applyFont="1" applyBorder="1" applyAlignment="1">
      <alignment wrapText="1"/>
    </xf>
    <xf numFmtId="0" fontId="6" fillId="0" borderId="43" xfId="1" applyFont="1" applyBorder="1" applyAlignment="1">
      <alignment horizontal="left" wrapText="1"/>
    </xf>
    <xf numFmtId="0" fontId="6" fillId="0" borderId="33" xfId="1" applyFont="1" applyBorder="1"/>
    <xf numFmtId="0" fontId="6" fillId="0" borderId="43" xfId="1" applyFont="1" applyBorder="1"/>
    <xf numFmtId="49" fontId="6" fillId="0" borderId="43" xfId="1" applyNumberFormat="1" applyFont="1" applyBorder="1" applyAlignment="1">
      <alignment horizontal="left"/>
    </xf>
    <xf numFmtId="0" fontId="32" fillId="0" borderId="33" xfId="1" applyFont="1" applyBorder="1"/>
    <xf numFmtId="0" fontId="16" fillId="0" borderId="22" xfId="1" applyFont="1" applyBorder="1"/>
    <xf numFmtId="0" fontId="16" fillId="0" borderId="14" xfId="1" applyFont="1" applyBorder="1"/>
    <xf numFmtId="0" fontId="32" fillId="0" borderId="40" xfId="1" applyFont="1" applyBorder="1"/>
    <xf numFmtId="0" fontId="16" fillId="0" borderId="40" xfId="1" applyFont="1" applyBorder="1"/>
    <xf numFmtId="0" fontId="16" fillId="0" borderId="40" xfId="1" applyFont="1" applyBorder="1" applyAlignment="1">
      <alignment wrapText="1"/>
    </xf>
    <xf numFmtId="0" fontId="6" fillId="0" borderId="40" xfId="1" applyFont="1" applyBorder="1"/>
    <xf numFmtId="0" fontId="6" fillId="0" borderId="65" xfId="1" applyFont="1" applyBorder="1"/>
    <xf numFmtId="0" fontId="16" fillId="0" borderId="22" xfId="1" applyFont="1" applyFill="1" applyBorder="1"/>
    <xf numFmtId="0" fontId="12" fillId="0" borderId="12" xfId="1" applyFont="1" applyBorder="1" applyAlignment="1">
      <alignment horizontal="center"/>
    </xf>
    <xf numFmtId="0" fontId="16" fillId="0" borderId="12" xfId="1" applyFont="1" applyBorder="1" applyAlignment="1">
      <alignment horizontal="center"/>
    </xf>
    <xf numFmtId="0" fontId="2" fillId="12" borderId="12" xfId="1" applyFill="1" applyBorder="1"/>
    <xf numFmtId="0" fontId="6" fillId="0" borderId="13" xfId="1" applyFont="1" applyBorder="1" applyAlignment="1">
      <alignment horizontal="center"/>
    </xf>
    <xf numFmtId="0" fontId="6" fillId="0" borderId="55" xfId="1" applyFont="1" applyBorder="1" applyAlignment="1">
      <alignment horizontal="left" wrapText="1"/>
    </xf>
    <xf numFmtId="0" fontId="16" fillId="0" borderId="16" xfId="1" applyFont="1" applyBorder="1" applyAlignment="1">
      <alignment horizontal="center"/>
    </xf>
    <xf numFmtId="0" fontId="12" fillId="0" borderId="66" xfId="1" applyFont="1" applyBorder="1" applyAlignment="1">
      <alignment horizontal="center"/>
    </xf>
    <xf numFmtId="0" fontId="12" fillId="0" borderId="63" xfId="1" applyFont="1" applyBorder="1"/>
    <xf numFmtId="0" fontId="16" fillId="0" borderId="13" xfId="1" applyFont="1" applyBorder="1" applyAlignment="1">
      <alignment horizontal="center"/>
    </xf>
    <xf numFmtId="49" fontId="6" fillId="0" borderId="55" xfId="1" applyNumberFormat="1" applyFont="1" applyBorder="1" applyAlignment="1">
      <alignment horizontal="left"/>
    </xf>
    <xf numFmtId="0" fontId="16" fillId="0" borderId="34" xfId="1" applyFont="1" applyBorder="1"/>
    <xf numFmtId="0" fontId="32" fillId="0" borderId="67" xfId="1" applyFont="1" applyBorder="1"/>
    <xf numFmtId="166" fontId="32" fillId="0" borderId="34" xfId="1" applyNumberFormat="1" applyFont="1" applyBorder="1"/>
    <xf numFmtId="166" fontId="4" fillId="12" borderId="59" xfId="1" applyNumberFormat="1" applyFont="1" applyFill="1" applyBorder="1"/>
    <xf numFmtId="166" fontId="4" fillId="12" borderId="60" xfId="1" applyNumberFormat="1" applyFont="1" applyFill="1" applyBorder="1"/>
    <xf numFmtId="0" fontId="16" fillId="12" borderId="66" xfId="1" applyFont="1" applyFill="1" applyBorder="1" applyAlignment="1">
      <alignment horizontal="center"/>
    </xf>
    <xf numFmtId="0" fontId="12" fillId="0" borderId="16" xfId="1" applyFont="1" applyBorder="1" applyAlignment="1">
      <alignment horizontal="center"/>
    </xf>
    <xf numFmtId="0" fontId="12" fillId="12" borderId="66" xfId="1" applyFont="1" applyFill="1" applyBorder="1" applyAlignment="1">
      <alignment horizontal="center"/>
    </xf>
    <xf numFmtId="0" fontId="2" fillId="12" borderId="16" xfId="1" applyFill="1" applyBorder="1"/>
    <xf numFmtId="0" fontId="4" fillId="19" borderId="34" xfId="1" applyFont="1" applyFill="1" applyBorder="1" applyAlignment="1">
      <alignment horizontal="center" vertical="center"/>
    </xf>
    <xf numFmtId="0" fontId="2" fillId="12" borderId="20" xfId="1" applyFill="1" applyBorder="1"/>
    <xf numFmtId="0" fontId="18" fillId="0" borderId="12" xfId="1" applyFont="1" applyFill="1" applyBorder="1" applyAlignment="1">
      <alignment horizontal="center"/>
    </xf>
    <xf numFmtId="165" fontId="6" fillId="0" borderId="16" xfId="5" applyNumberFormat="1" applyFont="1" applyBorder="1" applyAlignment="1">
      <alignment horizontal="center"/>
    </xf>
    <xf numFmtId="0" fontId="18" fillId="0" borderId="16" xfId="1" applyFont="1" applyFill="1" applyBorder="1" applyAlignment="1">
      <alignment horizontal="center"/>
    </xf>
    <xf numFmtId="0" fontId="2" fillId="0" borderId="16" xfId="1" applyFont="1" applyFill="1" applyBorder="1" applyAlignment="1">
      <alignment horizontal="center"/>
    </xf>
    <xf numFmtId="165" fontId="16" fillId="0" borderId="16" xfId="5" applyNumberFormat="1" applyFont="1" applyBorder="1"/>
    <xf numFmtId="0" fontId="2" fillId="0" borderId="12" xfId="1" applyFont="1" applyFill="1" applyBorder="1" applyAlignment="1">
      <alignment horizontal="center"/>
    </xf>
    <xf numFmtId="0" fontId="12" fillId="12" borderId="66" xfId="1" applyFont="1" applyFill="1" applyBorder="1"/>
    <xf numFmtId="0" fontId="28" fillId="12" borderId="36" xfId="1" applyFont="1" applyFill="1" applyBorder="1" applyAlignment="1">
      <alignment horizontal="center"/>
    </xf>
    <xf numFmtId="165" fontId="12" fillId="12" borderId="36" xfId="5" applyNumberFormat="1" applyFont="1" applyFill="1" applyBorder="1"/>
    <xf numFmtId="165" fontId="12" fillId="12" borderId="37" xfId="5" applyNumberFormat="1" applyFont="1" applyFill="1" applyBorder="1"/>
    <xf numFmtId="0" fontId="12" fillId="12" borderId="17" xfId="1" applyFont="1" applyFill="1" applyBorder="1" applyAlignment="1">
      <alignment horizontal="left" wrapText="1"/>
    </xf>
    <xf numFmtId="165" fontId="12" fillId="12" borderId="17" xfId="5" applyNumberFormat="1" applyFont="1" applyFill="1" applyBorder="1" applyAlignment="1">
      <alignment horizontal="center"/>
    </xf>
    <xf numFmtId="165" fontId="12" fillId="0" borderId="0" xfId="5" applyNumberFormat="1" applyFont="1" applyBorder="1"/>
    <xf numFmtId="0" fontId="6" fillId="0" borderId="12" xfId="1" applyFont="1" applyFill="1" applyBorder="1"/>
    <xf numFmtId="0" fontId="0" fillId="0" borderId="0" xfId="0" applyFont="1"/>
    <xf numFmtId="0" fontId="4" fillId="0" borderId="0" xfId="1" applyFont="1" applyBorder="1" applyAlignment="1">
      <alignment horizontal="left" wrapText="1"/>
    </xf>
    <xf numFmtId="165" fontId="6" fillId="12" borderId="17" xfId="5" applyNumberFormat="1" applyFont="1" applyFill="1" applyBorder="1"/>
    <xf numFmtId="165" fontId="2" fillId="0" borderId="0" xfId="5" applyNumberFormat="1" applyFont="1"/>
    <xf numFmtId="0" fontId="2" fillId="0" borderId="0" xfId="1" applyFill="1" applyAlignment="1"/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8" fillId="0" borderId="0" xfId="0" applyFont="1" applyAlignment="1"/>
    <xf numFmtId="166" fontId="4" fillId="0" borderId="59" xfId="1" applyNumberFormat="1" applyFont="1" applyBorder="1"/>
    <xf numFmtId="166" fontId="4" fillId="0" borderId="60" xfId="1" applyNumberFormat="1" applyFont="1" applyBorder="1"/>
    <xf numFmtId="166" fontId="4" fillId="0" borderId="16" xfId="1" applyNumberFormat="1" applyFont="1" applyBorder="1"/>
    <xf numFmtId="166" fontId="6" fillId="0" borderId="2" xfId="1" applyNumberFormat="1" applyFont="1" applyFill="1" applyBorder="1" applyProtection="1">
      <protection locked="0"/>
    </xf>
    <xf numFmtId="166" fontId="6" fillId="0" borderId="33" xfId="1" applyNumberFormat="1" applyFont="1" applyFill="1" applyBorder="1" applyProtection="1">
      <protection locked="0"/>
    </xf>
    <xf numFmtId="166" fontId="6" fillId="0" borderId="6" xfId="1" applyNumberFormat="1" applyFont="1" applyFill="1" applyBorder="1" applyProtection="1">
      <protection locked="0"/>
    </xf>
    <xf numFmtId="166" fontId="6" fillId="0" borderId="3" xfId="1" applyNumberFormat="1" applyFont="1" applyFill="1" applyBorder="1" applyProtection="1">
      <protection locked="0"/>
    </xf>
    <xf numFmtId="166" fontId="6" fillId="0" borderId="4" xfId="1" applyNumberFormat="1" applyFont="1" applyFill="1" applyBorder="1" applyProtection="1">
      <protection locked="0"/>
    </xf>
    <xf numFmtId="166" fontId="6" fillId="0" borderId="34" xfId="1" applyNumberFormat="1" applyFont="1" applyFill="1" applyBorder="1" applyProtection="1">
      <protection locked="0"/>
    </xf>
    <xf numFmtId="166" fontId="12" fillId="0" borderId="59" xfId="1" applyNumberFormat="1" applyFont="1" applyBorder="1"/>
    <xf numFmtId="166" fontId="12" fillId="0" borderId="60" xfId="1" applyNumberFormat="1" applyFont="1" applyBorder="1"/>
    <xf numFmtId="166" fontId="34" fillId="0" borderId="50" xfId="17" applyNumberFormat="1" applyFont="1" applyFill="1" applyBorder="1" applyAlignment="1" applyProtection="1">
      <protection locked="0"/>
    </xf>
    <xf numFmtId="166" fontId="35" fillId="0" borderId="53" xfId="2" applyNumberFormat="1" applyFont="1" applyFill="1" applyBorder="1" applyAlignment="1" applyProtection="1">
      <alignment horizontal="right" vertical="center" wrapText="1"/>
      <protection locked="0" hidden="1"/>
    </xf>
    <xf numFmtId="166" fontId="39" fillId="0" borderId="49" xfId="17" applyNumberFormat="1" applyFont="1" applyFill="1" applyBorder="1" applyAlignment="1" applyProtection="1">
      <protection locked="0"/>
    </xf>
    <xf numFmtId="166" fontId="36" fillId="0" borderId="12" xfId="17" applyNumberFormat="1" applyFont="1" applyFill="1" applyBorder="1" applyAlignment="1" applyProtection="1">
      <protection locked="0"/>
    </xf>
    <xf numFmtId="166" fontId="34" fillId="0" borderId="49" xfId="17" applyNumberFormat="1" applyFont="1" applyFill="1" applyBorder="1" applyAlignment="1" applyProtection="1">
      <protection locked="0"/>
    </xf>
    <xf numFmtId="166" fontId="36" fillId="0" borderId="12" xfId="17" applyNumberFormat="1" applyFont="1" applyFill="1" applyBorder="1" applyAlignment="1"/>
    <xf numFmtId="166" fontId="36" fillId="0" borderId="49" xfId="17" applyNumberFormat="1" applyFont="1" applyFill="1" applyBorder="1" applyAlignment="1" applyProtection="1">
      <protection locked="0"/>
    </xf>
    <xf numFmtId="166" fontId="35" fillId="0" borderId="12" xfId="2" applyNumberFormat="1" applyFont="1" applyFill="1" applyBorder="1" applyAlignment="1" applyProtection="1">
      <alignment vertical="center" wrapText="1"/>
      <protection locked="0" hidden="1"/>
    </xf>
    <xf numFmtId="166" fontId="34" fillId="0" borderId="12" xfId="17" applyNumberFormat="1" applyFont="1" applyFill="1" applyBorder="1" applyAlignment="1" applyProtection="1">
      <protection locked="0"/>
    </xf>
    <xf numFmtId="166" fontId="39" fillId="0" borderId="12" xfId="17" applyNumberFormat="1" applyFont="1" applyFill="1" applyBorder="1" applyAlignment="1"/>
    <xf numFmtId="166" fontId="35" fillId="0" borderId="54" xfId="2" applyNumberFormat="1" applyFont="1" applyFill="1" applyBorder="1" applyAlignment="1" applyProtection="1">
      <alignment vertical="center" wrapText="1"/>
      <protection locked="0" hidden="1"/>
    </xf>
    <xf numFmtId="166" fontId="35" fillId="0" borderId="53" xfId="2" applyNumberFormat="1" applyFont="1" applyFill="1" applyBorder="1" applyAlignment="1" applyProtection="1">
      <alignment vertical="center" wrapText="1"/>
      <protection locked="0" hidden="1"/>
    </xf>
    <xf numFmtId="166" fontId="34" fillId="0" borderId="53" xfId="17" applyNumberFormat="1" applyFont="1" applyFill="1" applyBorder="1" applyAlignment="1" applyProtection="1">
      <protection locked="0"/>
    </xf>
    <xf numFmtId="166" fontId="34" fillId="0" borderId="49" xfId="17" applyNumberFormat="1" applyFont="1" applyFill="1" applyBorder="1" applyAlignment="1"/>
    <xf numFmtId="166" fontId="16" fillId="0" borderId="2" xfId="1" applyNumberFormat="1" applyFont="1" applyFill="1" applyBorder="1" applyProtection="1">
      <protection locked="0"/>
    </xf>
    <xf numFmtId="166" fontId="16" fillId="0" borderId="4" xfId="1" applyNumberFormat="1" applyFont="1" applyFill="1" applyBorder="1" applyProtection="1">
      <protection locked="0"/>
    </xf>
    <xf numFmtId="166" fontId="13" fillId="12" borderId="59" xfId="1" applyNumberFormat="1" applyFont="1" applyFill="1" applyBorder="1"/>
    <xf numFmtId="166" fontId="13" fillId="12" borderId="60" xfId="1" applyNumberFormat="1" applyFont="1" applyFill="1" applyBorder="1"/>
    <xf numFmtId="166" fontId="13" fillId="0" borderId="2" xfId="1" applyNumberFormat="1" applyFont="1" applyBorder="1" applyProtection="1">
      <protection locked="0"/>
    </xf>
    <xf numFmtId="166" fontId="13" fillId="0" borderId="3" xfId="1" applyNumberFormat="1" applyFont="1" applyBorder="1"/>
    <xf numFmtId="166" fontId="10" fillId="0" borderId="3" xfId="1" applyNumberFormat="1" applyFont="1" applyFill="1" applyBorder="1"/>
    <xf numFmtId="166" fontId="10" fillId="0" borderId="3" xfId="1" applyNumberFormat="1" applyFont="1" applyBorder="1" applyProtection="1">
      <protection locked="0"/>
    </xf>
    <xf numFmtId="166" fontId="35" fillId="0" borderId="51" xfId="17" applyNumberFormat="1" applyFont="1" applyFill="1" applyBorder="1" applyAlignment="1" applyProtection="1">
      <protection locked="0"/>
    </xf>
    <xf numFmtId="166" fontId="10" fillId="0" borderId="3" xfId="1" applyNumberFormat="1" applyFont="1" applyFill="1" applyBorder="1" applyProtection="1">
      <protection locked="0"/>
    </xf>
    <xf numFmtId="166" fontId="10" fillId="0" borderId="3" xfId="1" applyNumberFormat="1" applyFont="1" applyBorder="1"/>
    <xf numFmtId="166" fontId="10" fillId="0" borderId="1" xfId="1" applyNumberFormat="1" applyFont="1" applyBorder="1"/>
    <xf numFmtId="166" fontId="13" fillId="0" borderId="34" xfId="1" applyNumberFormat="1" applyFont="1" applyBorder="1"/>
    <xf numFmtId="166" fontId="13" fillId="0" borderId="40" xfId="1" applyNumberFormat="1" applyFont="1" applyBorder="1"/>
    <xf numFmtId="166" fontId="13" fillId="0" borderId="12" xfId="1" applyNumberFormat="1" applyFont="1" applyBorder="1"/>
    <xf numFmtId="166" fontId="10" fillId="0" borderId="40" xfId="1" applyNumberFormat="1" applyFont="1" applyBorder="1"/>
    <xf numFmtId="166" fontId="10" fillId="0" borderId="12" xfId="1" applyNumberFormat="1" applyFont="1" applyBorder="1"/>
    <xf numFmtId="166" fontId="10" fillId="0" borderId="4" xfId="1" applyNumberFormat="1" applyFont="1" applyBorder="1"/>
    <xf numFmtId="166" fontId="35" fillId="15" borderId="12" xfId="17" applyNumberFormat="1" applyFont="1" applyFill="1" applyBorder="1" applyAlignment="1" applyProtection="1">
      <protection locked="0"/>
    </xf>
    <xf numFmtId="166" fontId="13" fillId="0" borderId="12" xfId="1" applyNumberFormat="1" applyFont="1" applyBorder="1" applyProtection="1">
      <protection locked="0"/>
    </xf>
    <xf numFmtId="166" fontId="13" fillId="0" borderId="39" xfId="1" applyNumberFormat="1" applyFont="1" applyBorder="1" applyProtection="1">
      <protection locked="0"/>
    </xf>
    <xf numFmtId="166" fontId="13" fillId="0" borderId="16" xfId="1" applyNumberFormat="1" applyFont="1" applyBorder="1" applyProtection="1">
      <protection locked="0"/>
    </xf>
    <xf numFmtId="166" fontId="13" fillId="0" borderId="13" xfId="1" applyNumberFormat="1" applyFont="1" applyBorder="1" applyProtection="1">
      <protection locked="0"/>
    </xf>
    <xf numFmtId="166" fontId="13" fillId="18" borderId="17" xfId="1" applyNumberFormat="1" applyFont="1" applyFill="1" applyBorder="1"/>
    <xf numFmtId="0" fontId="42" fillId="0" borderId="31" xfId="1" applyFont="1" applyBorder="1" applyAlignment="1">
      <alignment horizontal="center"/>
    </xf>
    <xf numFmtId="166" fontId="13" fillId="0" borderId="68" xfId="1" applyNumberFormat="1" applyFont="1" applyBorder="1" applyProtection="1">
      <protection locked="0"/>
    </xf>
    <xf numFmtId="0" fontId="42" fillId="0" borderId="69" xfId="1" applyFont="1" applyBorder="1" applyAlignment="1">
      <alignment horizontal="center"/>
    </xf>
    <xf numFmtId="166" fontId="13" fillId="0" borderId="70" xfId="1" applyNumberFormat="1" applyFont="1" applyBorder="1"/>
    <xf numFmtId="0" fontId="43" fillId="0" borderId="69" xfId="1" applyFont="1" applyBorder="1" applyAlignment="1">
      <alignment horizontal="center"/>
    </xf>
    <xf numFmtId="166" fontId="10" fillId="0" borderId="70" xfId="1" applyNumberFormat="1" applyFont="1" applyFill="1" applyBorder="1"/>
    <xf numFmtId="166" fontId="35" fillId="0" borderId="71" xfId="17" applyNumberFormat="1" applyFont="1" applyFill="1" applyBorder="1" applyAlignment="1" applyProtection="1">
      <protection locked="0"/>
    </xf>
    <xf numFmtId="166" fontId="10" fillId="0" borderId="70" xfId="1" applyNumberFormat="1" applyFont="1" applyBorder="1" applyProtection="1">
      <protection locked="0"/>
    </xf>
    <xf numFmtId="166" fontId="10" fillId="0" borderId="70" xfId="1" applyNumberFormat="1" applyFont="1" applyBorder="1"/>
    <xf numFmtId="0" fontId="43" fillId="0" borderId="32" xfId="1" applyFont="1" applyBorder="1" applyAlignment="1">
      <alignment horizontal="center"/>
    </xf>
    <xf numFmtId="166" fontId="10" fillId="0" borderId="72" xfId="1" applyNumberFormat="1" applyFont="1" applyBorder="1"/>
    <xf numFmtId="0" fontId="2" fillId="0" borderId="69" xfId="1" applyBorder="1" applyAlignment="1">
      <alignment horizontal="center"/>
    </xf>
    <xf numFmtId="166" fontId="13" fillId="0" borderId="73" xfId="1" applyNumberFormat="1" applyFont="1" applyBorder="1"/>
    <xf numFmtId="166" fontId="10" fillId="0" borderId="73" xfId="1" applyNumberFormat="1" applyFont="1" applyBorder="1"/>
    <xf numFmtId="166" fontId="13" fillId="0" borderId="73" xfId="1" applyNumberFormat="1" applyFont="1" applyFill="1" applyBorder="1"/>
    <xf numFmtId="166" fontId="10" fillId="0" borderId="75" xfId="1" applyNumberFormat="1" applyFont="1" applyBorder="1"/>
    <xf numFmtId="166" fontId="35" fillId="15" borderId="73" xfId="17" applyNumberFormat="1" applyFont="1" applyFill="1" applyBorder="1" applyAlignment="1" applyProtection="1">
      <protection locked="0"/>
    </xf>
    <xf numFmtId="166" fontId="10" fillId="0" borderId="73" xfId="1" applyNumberFormat="1" applyFont="1" applyBorder="1" applyProtection="1">
      <protection locked="0"/>
    </xf>
    <xf numFmtId="166" fontId="13" fillId="0" borderId="73" xfId="1" applyNumberFormat="1" applyFont="1" applyBorder="1" applyProtection="1">
      <protection locked="0"/>
    </xf>
    <xf numFmtId="166" fontId="13" fillId="0" borderId="76" xfId="1" applyNumberFormat="1" applyFont="1" applyBorder="1" applyProtection="1">
      <protection locked="0"/>
    </xf>
    <xf numFmtId="166" fontId="13" fillId="0" borderId="77" xfId="1" applyNumberFormat="1" applyFont="1" applyBorder="1" applyProtection="1">
      <protection locked="0"/>
    </xf>
    <xf numFmtId="164" fontId="6" fillId="0" borderId="3" xfId="1" applyNumberFormat="1" applyFont="1" applyFill="1" applyBorder="1" applyProtection="1">
      <protection locked="0"/>
    </xf>
    <xf numFmtId="14" fontId="4" fillId="6" borderId="1" xfId="1" applyNumberFormat="1" applyFont="1" applyFill="1" applyBorder="1" applyAlignment="1">
      <alignment horizontal="center" vertical="center"/>
    </xf>
    <xf numFmtId="0" fontId="4" fillId="20" borderId="0" xfId="1" applyFont="1" applyFill="1" applyBorder="1" applyAlignment="1">
      <alignment horizontal="left" wrapText="1"/>
    </xf>
    <xf numFmtId="0" fontId="4" fillId="20" borderId="38" xfId="1" applyFont="1" applyFill="1" applyBorder="1" applyAlignment="1">
      <alignment horizontal="left" wrapText="1"/>
    </xf>
    <xf numFmtId="164" fontId="6" fillId="0" borderId="7" xfId="1" applyNumberFormat="1" applyFont="1" applyFill="1" applyBorder="1"/>
    <xf numFmtId="164" fontId="6" fillId="0" borderId="1" xfId="1" applyNumberFormat="1" applyFont="1" applyFill="1" applyBorder="1"/>
    <xf numFmtId="0" fontId="47" fillId="0" borderId="19" xfId="0" applyFont="1" applyFill="1" applyBorder="1" applyAlignment="1"/>
    <xf numFmtId="0" fontId="48" fillId="20" borderId="19" xfId="0" applyFont="1" applyFill="1" applyBorder="1" applyAlignment="1"/>
    <xf numFmtId="0" fontId="48" fillId="0" borderId="23" xfId="0" applyFont="1" applyFill="1" applyBorder="1" applyAlignment="1"/>
    <xf numFmtId="166" fontId="47" fillId="0" borderId="0" xfId="0" applyNumberFormat="1" applyFont="1" applyBorder="1"/>
    <xf numFmtId="0" fontId="47" fillId="0" borderId="0" xfId="0" applyFont="1" applyFill="1"/>
    <xf numFmtId="173" fontId="10" fillId="0" borderId="0" xfId="0" applyNumberFormat="1" applyFont="1" applyFill="1" applyBorder="1" applyAlignment="1">
      <alignment horizontal="right"/>
    </xf>
    <xf numFmtId="0" fontId="6" fillId="0" borderId="12" xfId="1" applyFont="1" applyFill="1" applyBorder="1" applyAlignment="1">
      <alignment horizontal="left" wrapText="1"/>
    </xf>
    <xf numFmtId="171" fontId="6" fillId="0" borderId="0" xfId="6" applyNumberFormat="1" applyFont="1" applyFill="1" applyBorder="1" applyAlignment="1">
      <alignment horizontal="right"/>
    </xf>
    <xf numFmtId="174" fontId="6" fillId="17" borderId="12" xfId="6" applyNumberFormat="1" applyFont="1" applyFill="1" applyBorder="1"/>
    <xf numFmtId="0" fontId="14" fillId="0" borderId="16" xfId="1" applyFont="1" applyFill="1" applyBorder="1"/>
    <xf numFmtId="0" fontId="2" fillId="0" borderId="12" xfId="1" applyBorder="1" applyAlignment="1">
      <alignment horizontal="center"/>
    </xf>
    <xf numFmtId="0" fontId="13" fillId="0" borderId="20" xfId="0" applyFont="1" applyBorder="1"/>
    <xf numFmtId="0" fontId="10" fillId="0" borderId="31" xfId="0" applyFont="1" applyBorder="1"/>
    <xf numFmtId="165" fontId="6" fillId="0" borderId="76" xfId="5" applyNumberFormat="1" applyFont="1" applyBorder="1"/>
    <xf numFmtId="0" fontId="6" fillId="0" borderId="69" xfId="1" applyFont="1" applyBorder="1"/>
    <xf numFmtId="165" fontId="6" fillId="0" borderId="73" xfId="5" applyNumberFormat="1" applyFont="1" applyBorder="1"/>
    <xf numFmtId="0" fontId="6" fillId="0" borderId="69" xfId="1" applyFont="1" applyBorder="1" applyAlignment="1">
      <alignment wrapText="1"/>
    </xf>
    <xf numFmtId="0" fontId="6" fillId="0" borderId="69" xfId="1" applyFont="1" applyBorder="1" applyAlignment="1">
      <alignment horizontal="left" wrapText="1"/>
    </xf>
    <xf numFmtId="0" fontId="6" fillId="0" borderId="79" xfId="1" applyFont="1" applyBorder="1" applyAlignment="1">
      <alignment horizontal="left" wrapText="1"/>
    </xf>
    <xf numFmtId="165" fontId="6" fillId="0" borderId="80" xfId="5" applyNumberFormat="1" applyFont="1" applyBorder="1"/>
    <xf numFmtId="165" fontId="6" fillId="0" borderId="81" xfId="5" applyNumberFormat="1" applyFont="1" applyBorder="1"/>
    <xf numFmtId="0" fontId="6" fillId="0" borderId="31" xfId="1" applyFont="1" applyBorder="1"/>
    <xf numFmtId="49" fontId="6" fillId="0" borderId="69" xfId="1" applyNumberFormat="1" applyFont="1" applyBorder="1" applyAlignment="1">
      <alignment horizontal="left"/>
    </xf>
    <xf numFmtId="49" fontId="6" fillId="0" borderId="79" xfId="1" applyNumberFormat="1" applyFont="1" applyBorder="1" applyAlignment="1">
      <alignment horizontal="left"/>
    </xf>
    <xf numFmtId="165" fontId="6" fillId="0" borderId="80" xfId="5" applyNumberFormat="1" applyFont="1" applyBorder="1" applyAlignment="1">
      <alignment horizontal="center"/>
    </xf>
    <xf numFmtId="165" fontId="6" fillId="0" borderId="82" xfId="5" applyNumberFormat="1" applyFont="1" applyBorder="1" applyAlignment="1">
      <alignment horizontal="center"/>
    </xf>
    <xf numFmtId="165" fontId="6" fillId="0" borderId="82" xfId="5" applyNumberFormat="1" applyFont="1" applyBorder="1"/>
    <xf numFmtId="166" fontId="14" fillId="0" borderId="12" xfId="1" applyNumberFormat="1" applyFont="1" applyFill="1" applyBorder="1"/>
    <xf numFmtId="166" fontId="14" fillId="0" borderId="73" xfId="1" applyNumberFormat="1" applyFont="1" applyFill="1" applyBorder="1"/>
    <xf numFmtId="166" fontId="29" fillId="0" borderId="4" xfId="1" applyNumberFormat="1" applyFont="1" applyBorder="1"/>
    <xf numFmtId="166" fontId="29" fillId="0" borderId="75" xfId="1" applyNumberFormat="1" applyFont="1" applyBorder="1"/>
    <xf numFmtId="166" fontId="29" fillId="0" borderId="12" xfId="1" applyNumberFormat="1" applyFont="1" applyBorder="1" applyProtection="1">
      <protection locked="0"/>
    </xf>
    <xf numFmtId="166" fontId="38" fillId="15" borderId="12" xfId="17" applyNumberFormat="1" applyFont="1" applyFill="1" applyBorder="1" applyAlignment="1" applyProtection="1">
      <protection locked="0"/>
    </xf>
    <xf numFmtId="166" fontId="38" fillId="15" borderId="73" xfId="17" applyNumberFormat="1" applyFont="1" applyFill="1" applyBorder="1" applyAlignment="1" applyProtection="1">
      <protection locked="0"/>
    </xf>
    <xf numFmtId="166" fontId="29" fillId="0" borderId="73" xfId="1" applyNumberFormat="1" applyFont="1" applyBorder="1" applyProtection="1">
      <protection locked="0"/>
    </xf>
    <xf numFmtId="166" fontId="14" fillId="0" borderId="12" xfId="1" applyNumberFormat="1" applyFont="1" applyBorder="1" applyProtection="1">
      <protection locked="0"/>
    </xf>
    <xf numFmtId="166" fontId="14" fillId="0" borderId="73" xfId="1" applyNumberFormat="1" applyFont="1" applyBorder="1" applyProtection="1">
      <protection locked="0"/>
    </xf>
    <xf numFmtId="166" fontId="14" fillId="0" borderId="13" xfId="1" applyNumberFormat="1" applyFont="1" applyBorder="1" applyProtection="1">
      <protection locked="0"/>
    </xf>
    <xf numFmtId="166" fontId="14" fillId="0" borderId="77" xfId="1" applyNumberFormat="1" applyFont="1" applyBorder="1" applyProtection="1">
      <protection locked="0"/>
    </xf>
    <xf numFmtId="0" fontId="4" fillId="12" borderId="21" xfId="1" applyFont="1" applyFill="1" applyBorder="1"/>
    <xf numFmtId="165" fontId="31" fillId="0" borderId="12" xfId="5" applyNumberFormat="1" applyFont="1" applyBorder="1"/>
    <xf numFmtId="165" fontId="42" fillId="0" borderId="16" xfId="5" applyNumberFormat="1" applyFont="1" applyBorder="1"/>
    <xf numFmtId="165" fontId="42" fillId="0" borderId="12" xfId="5" applyNumberFormat="1" applyFont="1" applyBorder="1"/>
    <xf numFmtId="165" fontId="42" fillId="0" borderId="76" xfId="5" applyNumberFormat="1" applyFont="1" applyBorder="1"/>
    <xf numFmtId="165" fontId="42" fillId="0" borderId="73" xfId="5" applyNumberFormat="1" applyFont="1" applyBorder="1"/>
    <xf numFmtId="165" fontId="31" fillId="0" borderId="73" xfId="5" applyNumberFormat="1" applyFont="1" applyBorder="1"/>
    <xf numFmtId="165" fontId="42" fillId="0" borderId="0" xfId="5" applyNumberFormat="1" applyFont="1" applyBorder="1"/>
    <xf numFmtId="165" fontId="42" fillId="0" borderId="56" xfId="5" applyNumberFormat="1" applyFont="1" applyBorder="1"/>
    <xf numFmtId="0" fontId="43" fillId="0" borderId="79" xfId="1" applyFont="1" applyBorder="1" applyAlignment="1">
      <alignment horizontal="center"/>
    </xf>
    <xf numFmtId="0" fontId="4" fillId="0" borderId="43" xfId="1" applyFont="1" applyBorder="1"/>
    <xf numFmtId="0" fontId="6" fillId="0" borderId="43" xfId="1" applyFont="1" applyBorder="1" applyAlignment="1">
      <alignment horizontal="left"/>
    </xf>
    <xf numFmtId="0" fontId="12" fillId="0" borderId="43" xfId="1" applyFont="1" applyBorder="1"/>
    <xf numFmtId="165" fontId="43" fillId="0" borderId="12" xfId="5" applyNumberFormat="1" applyFont="1" applyBorder="1"/>
    <xf numFmtId="0" fontId="6" fillId="0" borderId="55" xfId="1" applyFont="1" applyBorder="1"/>
    <xf numFmtId="165" fontId="43" fillId="0" borderId="13" xfId="5" applyNumberFormat="1" applyFont="1" applyBorder="1"/>
    <xf numFmtId="0" fontId="4" fillId="12" borderId="20" xfId="1" applyFont="1" applyFill="1" applyBorder="1"/>
    <xf numFmtId="0" fontId="4" fillId="12" borderId="83" xfId="1" applyFont="1" applyFill="1" applyBorder="1"/>
    <xf numFmtId="165" fontId="2" fillId="0" borderId="12" xfId="5" applyNumberFormat="1" applyBorder="1"/>
    <xf numFmtId="165" fontId="31" fillId="0" borderId="13" xfId="5" applyNumberFormat="1" applyFont="1" applyBorder="1"/>
    <xf numFmtId="165" fontId="28" fillId="0" borderId="17" xfId="5" applyNumberFormat="1" applyFont="1" applyBorder="1"/>
    <xf numFmtId="10" fontId="52" fillId="0" borderId="84" xfId="5" applyNumberFormat="1" applyFont="1" applyBorder="1"/>
    <xf numFmtId="10" fontId="52" fillId="0" borderId="58" xfId="5" applyNumberFormat="1" applyFont="1" applyBorder="1"/>
    <xf numFmtId="10" fontId="52" fillId="0" borderId="57" xfId="5" applyNumberFormat="1" applyFont="1" applyBorder="1"/>
    <xf numFmtId="165" fontId="42" fillId="12" borderId="17" xfId="5" applyNumberFormat="1" applyFont="1" applyFill="1" applyBorder="1"/>
    <xf numFmtId="165" fontId="2" fillId="12" borderId="17" xfId="5" applyNumberFormat="1" applyFill="1" applyBorder="1"/>
    <xf numFmtId="165" fontId="31" fillId="12" borderId="17" xfId="5" applyNumberFormat="1" applyFont="1" applyFill="1" applyBorder="1"/>
    <xf numFmtId="165" fontId="43" fillId="0" borderId="73" xfId="5" applyNumberFormat="1" applyFont="1" applyBorder="1"/>
    <xf numFmtId="165" fontId="43" fillId="0" borderId="77" xfId="5" applyNumberFormat="1" applyFont="1" applyBorder="1"/>
    <xf numFmtId="0" fontId="4" fillId="0" borderId="85" xfId="1" applyFont="1" applyBorder="1"/>
    <xf numFmtId="0" fontId="4" fillId="0" borderId="22" xfId="1" applyFont="1" applyBorder="1"/>
    <xf numFmtId="0" fontId="16" fillId="0" borderId="43" xfId="1" applyFont="1" applyBorder="1" applyAlignment="1">
      <alignment wrapText="1"/>
    </xf>
    <xf numFmtId="0" fontId="4" fillId="0" borderId="43" xfId="1" applyFont="1" applyBorder="1" applyAlignment="1">
      <alignment wrapText="1"/>
    </xf>
    <xf numFmtId="0" fontId="4" fillId="0" borderId="43" xfId="1" applyFont="1" applyBorder="1" applyAlignment="1">
      <alignment horizontal="left" wrapText="1"/>
    </xf>
    <xf numFmtId="0" fontId="44" fillId="8" borderId="45" xfId="0" applyFont="1" applyFill="1" applyBorder="1" applyAlignment="1">
      <alignment wrapText="1"/>
    </xf>
    <xf numFmtId="0" fontId="41" fillId="8" borderId="45" xfId="0" applyFont="1" applyFill="1" applyBorder="1" applyAlignment="1">
      <alignment wrapText="1"/>
    </xf>
    <xf numFmtId="0" fontId="44" fillId="8" borderId="13" xfId="0" applyFont="1" applyFill="1" applyBorder="1" applyAlignment="1">
      <alignment horizontal="center" wrapText="1"/>
    </xf>
    <xf numFmtId="0" fontId="12" fillId="0" borderId="17" xfId="1" applyFont="1" applyBorder="1" applyAlignment="1">
      <alignment horizontal="center"/>
    </xf>
    <xf numFmtId="0" fontId="2" fillId="6" borderId="17" xfId="1" applyFill="1" applyBorder="1"/>
    <xf numFmtId="0" fontId="4" fillId="6" borderId="34" xfId="1" applyFont="1" applyFill="1" applyBorder="1" applyAlignment="1">
      <alignment horizontal="center" vertical="center"/>
    </xf>
    <xf numFmtId="0" fontId="4" fillId="6" borderId="21" xfId="1" applyFont="1" applyFill="1" applyBorder="1"/>
    <xf numFmtId="165" fontId="2" fillId="6" borderId="17" xfId="5" applyNumberFormat="1" applyFill="1" applyBorder="1"/>
    <xf numFmtId="0" fontId="2" fillId="20" borderId="17" xfId="1" applyFill="1" applyBorder="1"/>
    <xf numFmtId="0" fontId="2" fillId="24" borderId="17" xfId="1" applyFill="1" applyBorder="1"/>
    <xf numFmtId="0" fontId="4" fillId="24" borderId="14" xfId="1" applyFont="1" applyFill="1" applyBorder="1" applyAlignment="1">
      <alignment horizontal="center" vertical="center"/>
    </xf>
    <xf numFmtId="14" fontId="4" fillId="24" borderId="1" xfId="1" applyNumberFormat="1" applyFont="1" applyFill="1" applyBorder="1" applyAlignment="1">
      <alignment horizontal="center" vertical="center"/>
    </xf>
    <xf numFmtId="0" fontId="2" fillId="24" borderId="20" xfId="1" applyFill="1" applyBorder="1"/>
    <xf numFmtId="0" fontId="4" fillId="24" borderId="59" xfId="1" applyFont="1" applyFill="1" applyBorder="1" applyAlignment="1">
      <alignment horizontal="center" vertical="center"/>
    </xf>
    <xf numFmtId="14" fontId="16" fillId="24" borderId="59" xfId="1" applyNumberFormat="1" applyFont="1" applyFill="1" applyBorder="1" applyAlignment="1">
      <alignment horizontal="center" vertical="center"/>
    </xf>
    <xf numFmtId="14" fontId="16" fillId="24" borderId="60" xfId="1" applyNumberFormat="1" applyFont="1" applyFill="1" applyBorder="1" applyAlignment="1">
      <alignment horizontal="center" vertical="center"/>
    </xf>
    <xf numFmtId="0" fontId="2" fillId="5" borderId="0" xfId="1" applyFill="1"/>
    <xf numFmtId="0" fontId="16" fillId="0" borderId="6" xfId="1" applyFont="1" applyBorder="1" applyAlignment="1">
      <alignment wrapText="1"/>
    </xf>
    <xf numFmtId="0" fontId="4" fillId="0" borderId="6" xfId="1" applyFont="1" applyBorder="1" applyAlignment="1">
      <alignment wrapText="1"/>
    </xf>
    <xf numFmtId="0" fontId="12" fillId="0" borderId="13" xfId="1" applyFont="1" applyBorder="1" applyAlignment="1">
      <alignment horizontal="center"/>
    </xf>
    <xf numFmtId="0" fontId="4" fillId="0" borderId="55" xfId="1" applyFont="1" applyBorder="1" applyAlignment="1">
      <alignment horizontal="left" wrapText="1"/>
    </xf>
    <xf numFmtId="4" fontId="4" fillId="0" borderId="13" xfId="1" applyNumberFormat="1" applyFont="1" applyBorder="1" applyProtection="1">
      <protection locked="0"/>
    </xf>
    <xf numFmtId="0" fontId="2" fillId="24" borderId="41" xfId="1" applyFill="1" applyBorder="1"/>
    <xf numFmtId="0" fontId="12" fillId="12" borderId="17" xfId="1" applyFont="1" applyFill="1" applyBorder="1" applyAlignment="1">
      <alignment horizontal="center"/>
    </xf>
    <xf numFmtId="4" fontId="4" fillId="12" borderId="59" xfId="1" applyNumberFormat="1" applyFont="1" applyFill="1" applyBorder="1"/>
    <xf numFmtId="4" fontId="4" fillId="12" borderId="60" xfId="1" applyNumberFormat="1" applyFont="1" applyFill="1" applyBorder="1"/>
    <xf numFmtId="4" fontId="4" fillId="12" borderId="36" xfId="1" applyNumberFormat="1" applyFont="1" applyFill="1" applyBorder="1"/>
    <xf numFmtId="4" fontId="4" fillId="12" borderId="37" xfId="1" applyNumberFormat="1" applyFont="1" applyFill="1" applyBorder="1"/>
    <xf numFmtId="0" fontId="4" fillId="12" borderId="17" xfId="1" applyFont="1" applyFill="1" applyBorder="1"/>
    <xf numFmtId="4" fontId="4" fillId="12" borderId="18" xfId="1" applyNumberFormat="1" applyFont="1" applyFill="1" applyBorder="1"/>
    <xf numFmtId="0" fontId="2" fillId="12" borderId="17" xfId="1" applyFill="1" applyBorder="1"/>
    <xf numFmtId="165" fontId="42" fillId="0" borderId="0" xfId="5" applyNumberFormat="1" applyFont="1" applyFill="1" applyBorder="1"/>
    <xf numFmtId="165" fontId="42" fillId="0" borderId="12" xfId="5" applyNumberFormat="1" applyFont="1" applyFill="1" applyBorder="1"/>
    <xf numFmtId="165" fontId="43" fillId="0" borderId="12" xfId="5" applyNumberFormat="1" applyFont="1" applyFill="1" applyBorder="1"/>
    <xf numFmtId="165" fontId="43" fillId="0" borderId="13" xfId="5" applyNumberFormat="1" applyFont="1" applyFill="1" applyBorder="1"/>
    <xf numFmtId="165" fontId="42" fillId="0" borderId="16" xfId="5" applyNumberFormat="1" applyFont="1" applyFill="1" applyBorder="1"/>
    <xf numFmtId="165" fontId="31" fillId="0" borderId="12" xfId="5" applyNumberFormat="1" applyFont="1" applyFill="1" applyBorder="1"/>
    <xf numFmtId="166" fontId="29" fillId="0" borderId="4" xfId="1" applyNumberFormat="1" applyFont="1" applyFill="1" applyBorder="1"/>
    <xf numFmtId="166" fontId="38" fillId="0" borderId="12" xfId="17" applyNumberFormat="1" applyFont="1" applyFill="1" applyBorder="1" applyAlignment="1" applyProtection="1">
      <protection locked="0"/>
    </xf>
    <xf numFmtId="166" fontId="29" fillId="0" borderId="12" xfId="1" applyNumberFormat="1" applyFont="1" applyFill="1" applyBorder="1" applyProtection="1">
      <protection locked="0"/>
    </xf>
    <xf numFmtId="166" fontId="14" fillId="0" borderId="12" xfId="1" applyNumberFormat="1" applyFont="1" applyFill="1" applyBorder="1" applyProtection="1">
      <protection locked="0"/>
    </xf>
    <xf numFmtId="166" fontId="14" fillId="0" borderId="13" xfId="1" applyNumberFormat="1" applyFont="1" applyFill="1" applyBorder="1" applyProtection="1">
      <protection locked="0"/>
    </xf>
    <xf numFmtId="165" fontId="2" fillId="0" borderId="12" xfId="5" applyNumberFormat="1" applyFill="1" applyBorder="1"/>
    <xf numFmtId="0" fontId="4" fillId="12" borderId="85" xfId="1" applyFont="1" applyFill="1" applyBorder="1"/>
    <xf numFmtId="165" fontId="28" fillId="12" borderId="17" xfId="5" applyNumberFormat="1" applyFont="1" applyFill="1" applyBorder="1"/>
    <xf numFmtId="0" fontId="12" fillId="12" borderId="12" xfId="1" applyFont="1" applyFill="1" applyBorder="1" applyAlignment="1">
      <alignment horizontal="center"/>
    </xf>
    <xf numFmtId="0" fontId="4" fillId="12" borderId="43" xfId="1" applyFont="1" applyFill="1" applyBorder="1"/>
    <xf numFmtId="165" fontId="42" fillId="12" borderId="12" xfId="5" applyNumberFormat="1" applyFont="1" applyFill="1" applyBorder="1"/>
    <xf numFmtId="0" fontId="4" fillId="24" borderId="34" xfId="1" applyFont="1" applyFill="1" applyBorder="1" applyAlignment="1">
      <alignment horizontal="center" vertical="center"/>
    </xf>
    <xf numFmtId="0" fontId="28" fillId="20" borderId="12" xfId="1" applyFont="1" applyFill="1" applyBorder="1"/>
    <xf numFmtId="0" fontId="2" fillId="20" borderId="0" xfId="1" applyFill="1"/>
    <xf numFmtId="0" fontId="4" fillId="20" borderId="22" xfId="1" applyFont="1" applyFill="1" applyBorder="1" applyAlignment="1">
      <alignment horizontal="left" wrapText="1"/>
    </xf>
    <xf numFmtId="0" fontId="4" fillId="20" borderId="17" xfId="1" applyFont="1" applyFill="1" applyBorder="1" applyAlignment="1">
      <alignment horizontal="left" wrapText="1"/>
    </xf>
    <xf numFmtId="0" fontId="2" fillId="20" borderId="20" xfId="1" applyFill="1" applyBorder="1"/>
    <xf numFmtId="0" fontId="13" fillId="12" borderId="17" xfId="2" applyNumberFormat="1" applyFont="1" applyFill="1" applyBorder="1" applyAlignment="1" applyProtection="1">
      <alignment vertical="center" wrapText="1"/>
      <protection hidden="1"/>
    </xf>
    <xf numFmtId="164" fontId="4" fillId="12" borderId="17" xfId="1" applyNumberFormat="1" applyFont="1" applyFill="1" applyBorder="1"/>
    <xf numFmtId="0" fontId="13" fillId="12" borderId="11" xfId="2" applyNumberFormat="1" applyFont="1" applyFill="1" applyBorder="1" applyAlignment="1" applyProtection="1">
      <alignment vertical="center" wrapText="1"/>
      <protection hidden="1"/>
    </xf>
    <xf numFmtId="0" fontId="13" fillId="12" borderId="30" xfId="2" applyNumberFormat="1" applyFont="1" applyFill="1" applyBorder="1" applyAlignment="1" applyProtection="1">
      <alignment vertical="center" wrapText="1"/>
      <protection hidden="1"/>
    </xf>
    <xf numFmtId="164" fontId="6" fillId="12" borderId="24" xfId="1" applyNumberFormat="1" applyFont="1" applyFill="1" applyBorder="1"/>
    <xf numFmtId="0" fontId="4" fillId="24" borderId="25" xfId="1" applyFont="1" applyFill="1" applyBorder="1" applyAlignment="1">
      <alignment horizontal="left"/>
    </xf>
    <xf numFmtId="14" fontId="4" fillId="24" borderId="9" xfId="1" applyNumberFormat="1" applyFont="1" applyFill="1" applyBorder="1" applyAlignment="1">
      <alignment horizontal="center"/>
    </xf>
    <xf numFmtId="0" fontId="13" fillId="13" borderId="17" xfId="2" applyNumberFormat="1" applyFont="1" applyFill="1" applyBorder="1" applyAlignment="1" applyProtection="1">
      <alignment vertical="center" wrapText="1"/>
      <protection hidden="1"/>
    </xf>
    <xf numFmtId="164" fontId="6" fillId="13" borderId="17" xfId="1" applyNumberFormat="1" applyFont="1" applyFill="1" applyBorder="1"/>
    <xf numFmtId="167" fontId="52" fillId="0" borderId="58" xfId="1" applyNumberFormat="1" applyFont="1" applyFill="1" applyBorder="1"/>
    <xf numFmtId="164" fontId="52" fillId="0" borderId="58" xfId="1" applyNumberFormat="1" applyFont="1" applyFill="1" applyBorder="1"/>
    <xf numFmtId="164" fontId="52" fillId="0" borderId="57" xfId="1" applyNumberFormat="1" applyFont="1" applyFill="1" applyBorder="1"/>
    <xf numFmtId="14" fontId="48" fillId="24" borderId="17" xfId="0" applyNumberFormat="1" applyFont="1" applyFill="1" applyBorder="1" applyAlignment="1">
      <alignment horizontal="center"/>
    </xf>
    <xf numFmtId="0" fontId="4" fillId="24" borderId="3" xfId="1" applyFont="1" applyFill="1" applyBorder="1" applyAlignment="1">
      <alignment horizontal="left" vertical="center"/>
    </xf>
    <xf numFmtId="14" fontId="13" fillId="24" borderId="13" xfId="0" applyNumberFormat="1" applyFont="1" applyFill="1" applyBorder="1" applyAlignment="1">
      <alignment horizontal="center"/>
    </xf>
    <xf numFmtId="14" fontId="13" fillId="24" borderId="78" xfId="0" applyNumberFormat="1" applyFont="1" applyFill="1" applyBorder="1" applyAlignment="1">
      <alignment horizontal="center"/>
    </xf>
    <xf numFmtId="14" fontId="13" fillId="24" borderId="78" xfId="0" applyNumberFormat="1" applyFont="1" applyFill="1" applyBorder="1" applyAlignment="1">
      <alignment horizontal="center" wrapText="1"/>
    </xf>
    <xf numFmtId="0" fontId="49" fillId="14" borderId="13" xfId="1" applyFont="1" applyFill="1" applyBorder="1"/>
    <xf numFmtId="0" fontId="48" fillId="12" borderId="12" xfId="1" applyFont="1" applyFill="1" applyBorder="1"/>
    <xf numFmtId="164" fontId="48" fillId="12" borderId="12" xfId="0" applyNumberFormat="1" applyFont="1" applyFill="1" applyBorder="1" applyAlignment="1">
      <alignment horizontal="center" wrapText="1"/>
    </xf>
    <xf numFmtId="2" fontId="49" fillId="14" borderId="14" xfId="1" applyNumberFormat="1" applyFont="1" applyFill="1" applyBorder="1" applyAlignment="1">
      <alignment horizontal="center"/>
    </xf>
    <xf numFmtId="0" fontId="53" fillId="0" borderId="0" xfId="1" applyFont="1"/>
    <xf numFmtId="166" fontId="47" fillId="0" borderId="56" xfId="0" applyNumberFormat="1" applyFont="1" applyBorder="1"/>
    <xf numFmtId="0" fontId="51" fillId="0" borderId="0" xfId="0" applyFont="1"/>
    <xf numFmtId="165" fontId="54" fillId="0" borderId="0" xfId="5" applyNumberFormat="1" applyFont="1"/>
    <xf numFmtId="0" fontId="42" fillId="12" borderId="17" xfId="1" applyFont="1" applyFill="1" applyBorder="1" applyAlignment="1">
      <alignment horizontal="center"/>
    </xf>
    <xf numFmtId="10" fontId="10" fillId="0" borderId="12" xfId="5" applyNumberFormat="1" applyFont="1" applyBorder="1" applyAlignment="1">
      <alignment horizontal="right"/>
    </xf>
    <xf numFmtId="0" fontId="48" fillId="24" borderId="38" xfId="0" applyFont="1" applyFill="1" applyBorder="1"/>
    <xf numFmtId="0" fontId="48" fillId="12" borderId="38" xfId="0" applyFont="1" applyFill="1" applyBorder="1"/>
    <xf numFmtId="0" fontId="47" fillId="0" borderId="56" xfId="0" applyFont="1" applyFill="1" applyBorder="1"/>
    <xf numFmtId="0" fontId="14" fillId="12" borderId="41" xfId="0" applyFont="1" applyFill="1" applyBorder="1" applyAlignment="1">
      <alignment horizontal="center"/>
    </xf>
    <xf numFmtId="0" fontId="29" fillId="12" borderId="17" xfId="0" applyFont="1" applyFill="1" applyBorder="1" applyAlignment="1">
      <alignment horizontal="center"/>
    </xf>
    <xf numFmtId="166" fontId="50" fillId="0" borderId="12" xfId="0" applyNumberFormat="1" applyFont="1" applyFill="1" applyBorder="1"/>
    <xf numFmtId="14" fontId="48" fillId="24" borderId="38" xfId="0" applyNumberFormat="1" applyFont="1" applyFill="1" applyBorder="1" applyAlignment="1">
      <alignment horizontal="center"/>
    </xf>
    <xf numFmtId="166" fontId="50" fillId="0" borderId="40" xfId="0" applyNumberFormat="1" applyFont="1" applyFill="1" applyBorder="1"/>
    <xf numFmtId="0" fontId="29" fillId="0" borderId="31" xfId="0" applyFont="1" applyBorder="1" applyAlignment="1">
      <alignment horizontal="center"/>
    </xf>
    <xf numFmtId="0" fontId="50" fillId="0" borderId="88" xfId="0" applyFont="1" applyFill="1" applyBorder="1" applyAlignment="1">
      <alignment wrapText="1"/>
    </xf>
    <xf numFmtId="0" fontId="29" fillId="0" borderId="32" xfId="0" applyFont="1" applyBorder="1" applyAlignment="1">
      <alignment horizontal="center"/>
    </xf>
    <xf numFmtId="0" fontId="29" fillId="0" borderId="69" xfId="0" applyFont="1" applyBorder="1" applyAlignment="1">
      <alignment horizontal="center"/>
    </xf>
    <xf numFmtId="0" fontId="48" fillId="12" borderId="74" xfId="0" applyFont="1" applyFill="1" applyBorder="1"/>
    <xf numFmtId="0" fontId="29" fillId="0" borderId="31" xfId="0" applyFont="1" applyBorder="1"/>
    <xf numFmtId="0" fontId="47" fillId="0" borderId="56" xfId="0" applyFont="1" applyBorder="1"/>
    <xf numFmtId="0" fontId="50" fillId="0" borderId="73" xfId="0" applyFont="1" applyFill="1" applyBorder="1"/>
    <xf numFmtId="0" fontId="50" fillId="0" borderId="73" xfId="0" applyFont="1" applyFill="1" applyBorder="1" applyAlignment="1">
      <alignment wrapText="1"/>
    </xf>
    <xf numFmtId="0" fontId="29" fillId="0" borderId="79" xfId="0" applyFont="1" applyBorder="1" applyAlignment="1">
      <alignment horizontal="center"/>
    </xf>
    <xf numFmtId="0" fontId="50" fillId="0" borderId="81" xfId="0" applyFont="1" applyFill="1" applyBorder="1"/>
    <xf numFmtId="166" fontId="50" fillId="0" borderId="73" xfId="0" applyNumberFormat="1" applyFont="1" applyFill="1" applyBorder="1"/>
    <xf numFmtId="166" fontId="50" fillId="0" borderId="80" xfId="0" applyNumberFormat="1" applyFont="1" applyFill="1" applyBorder="1"/>
    <xf numFmtId="166" fontId="50" fillId="0" borderId="81" xfId="0" applyNumberFormat="1" applyFont="1" applyFill="1" applyBorder="1"/>
    <xf numFmtId="166" fontId="50" fillId="0" borderId="89" xfId="0" applyNumberFormat="1" applyFont="1" applyFill="1" applyBorder="1"/>
    <xf numFmtId="0" fontId="0" fillId="0" borderId="0" xfId="0" applyProtection="1">
      <protection locked="0"/>
    </xf>
    <xf numFmtId="0" fontId="55" fillId="0" borderId="0" xfId="0" applyFont="1" applyProtection="1">
      <protection locked="0"/>
    </xf>
    <xf numFmtId="0" fontId="56" fillId="0" borderId="0" xfId="0" applyFont="1" applyProtection="1">
      <protection locked="0"/>
    </xf>
    <xf numFmtId="0" fontId="57" fillId="0" borderId="0" xfId="0" applyFont="1" applyProtection="1">
      <protection locked="0"/>
    </xf>
    <xf numFmtId="0" fontId="58" fillId="0" borderId="0" xfId="0" applyFont="1" applyProtection="1">
      <protection locked="0"/>
    </xf>
    <xf numFmtId="0" fontId="59" fillId="0" borderId="0" xfId="0" applyFont="1" applyProtection="1">
      <protection locked="0"/>
    </xf>
    <xf numFmtId="166" fontId="13" fillId="0" borderId="33" xfId="1" applyNumberFormat="1" applyFont="1" applyBorder="1" applyProtection="1">
      <protection locked="0"/>
    </xf>
    <xf numFmtId="166" fontId="13" fillId="0" borderId="6" xfId="1" applyNumberFormat="1" applyFont="1" applyBorder="1"/>
    <xf numFmtId="166" fontId="10" fillId="0" borderId="6" xfId="1" applyNumberFormat="1" applyFont="1" applyFill="1" applyBorder="1"/>
    <xf numFmtId="166" fontId="10" fillId="0" borderId="6" xfId="1" applyNumberFormat="1" applyFont="1" applyBorder="1" applyProtection="1">
      <protection locked="0"/>
    </xf>
    <xf numFmtId="166" fontId="10" fillId="0" borderId="6" xfId="1" applyNumberFormat="1" applyFont="1" applyFill="1" applyBorder="1" applyProtection="1">
      <protection locked="0"/>
    </xf>
    <xf numFmtId="166" fontId="10" fillId="0" borderId="6" xfId="1" applyNumberFormat="1" applyFont="1" applyBorder="1"/>
    <xf numFmtId="166" fontId="13" fillId="0" borderId="40" xfId="1" applyNumberFormat="1" applyFont="1" applyFill="1" applyBorder="1"/>
    <xf numFmtId="166" fontId="10" fillId="0" borderId="34" xfId="1" applyNumberFormat="1" applyFont="1" applyBorder="1"/>
    <xf numFmtId="166" fontId="10" fillId="0" borderId="40" xfId="1" applyNumberFormat="1" applyFont="1" applyBorder="1" applyProtection="1">
      <protection locked="0"/>
    </xf>
    <xf numFmtId="166" fontId="13" fillId="0" borderId="40" xfId="1" applyNumberFormat="1" applyFont="1" applyBorder="1" applyProtection="1">
      <protection locked="0"/>
    </xf>
    <xf numFmtId="166" fontId="13" fillId="0" borderId="39" xfId="1" applyNumberFormat="1" applyFont="1" applyFill="1" applyBorder="1" applyProtection="1">
      <protection locked="0"/>
    </xf>
    <xf numFmtId="166" fontId="13" fillId="0" borderId="87" xfId="1" applyNumberFormat="1" applyFont="1" applyFill="1" applyBorder="1" applyProtection="1">
      <protection locked="0"/>
    </xf>
    <xf numFmtId="166" fontId="13" fillId="0" borderId="13" xfId="1" applyNumberFormat="1" applyFont="1" applyBorder="1"/>
    <xf numFmtId="166" fontId="13" fillId="0" borderId="16" xfId="1" applyNumberFormat="1" applyFont="1" applyBorder="1"/>
    <xf numFmtId="0" fontId="42" fillId="0" borderId="10" xfId="1" applyFont="1" applyBorder="1" applyAlignment="1">
      <alignment horizontal="center"/>
    </xf>
    <xf numFmtId="166" fontId="10" fillId="0" borderId="14" xfId="1" applyNumberFormat="1" applyFont="1" applyBorder="1"/>
    <xf numFmtId="4" fontId="16" fillId="0" borderId="1" xfId="1" applyNumberFormat="1" applyFont="1" applyFill="1" applyBorder="1" applyProtection="1">
      <protection locked="0"/>
    </xf>
    <xf numFmtId="4" fontId="16" fillId="0" borderId="1" xfId="1" applyNumberFormat="1" applyFont="1" applyBorder="1" applyProtection="1">
      <protection locked="0"/>
    </xf>
    <xf numFmtId="0" fontId="50" fillId="0" borderId="86" xfId="0" applyFont="1" applyFill="1" applyBorder="1"/>
    <xf numFmtId="166" fontId="50" fillId="0" borderId="39" xfId="0" applyNumberFormat="1" applyFont="1" applyFill="1" applyBorder="1"/>
    <xf numFmtId="166" fontId="50" fillId="0" borderId="16" xfId="0" applyNumberFormat="1" applyFont="1" applyFill="1" applyBorder="1"/>
    <xf numFmtId="166" fontId="50" fillId="0" borderId="76" xfId="0" applyNumberFormat="1" applyFont="1" applyFill="1" applyBorder="1"/>
    <xf numFmtId="166" fontId="50" fillId="0" borderId="87" xfId="0" applyNumberFormat="1" applyFont="1" applyFill="1" applyBorder="1"/>
    <xf numFmtId="166" fontId="50" fillId="0" borderId="13" xfId="0" applyNumberFormat="1" applyFont="1" applyFill="1" applyBorder="1"/>
    <xf numFmtId="166" fontId="50" fillId="0" borderId="77" xfId="0" applyNumberFormat="1" applyFont="1" applyFill="1" applyBorder="1"/>
    <xf numFmtId="166" fontId="60" fillId="12" borderId="38" xfId="0" applyNumberFormat="1" applyFont="1" applyFill="1" applyBorder="1"/>
    <xf numFmtId="166" fontId="60" fillId="12" borderId="17" xfId="0" applyNumberFormat="1" applyFont="1" applyFill="1" applyBorder="1"/>
    <xf numFmtId="166" fontId="50" fillId="0" borderId="39" xfId="0" applyNumberFormat="1" applyFont="1" applyBorder="1"/>
    <xf numFmtId="166" fontId="50" fillId="0" borderId="16" xfId="0" applyNumberFormat="1" applyFont="1" applyBorder="1"/>
    <xf numFmtId="166" fontId="50" fillId="0" borderId="40" xfId="0" applyNumberFormat="1" applyFont="1" applyBorder="1"/>
    <xf numFmtId="166" fontId="50" fillId="0" borderId="12" xfId="0" applyNumberFormat="1" applyFont="1" applyBorder="1"/>
    <xf numFmtId="166" fontId="60" fillId="12" borderId="40" xfId="0" applyNumberFormat="1" applyFont="1" applyFill="1" applyBorder="1"/>
    <xf numFmtId="166" fontId="60" fillId="12" borderId="12" xfId="0" applyNumberFormat="1" applyFont="1" applyFill="1" applyBorder="1"/>
    <xf numFmtId="166" fontId="60" fillId="12" borderId="73" xfId="0" applyNumberFormat="1" applyFont="1" applyFill="1" applyBorder="1"/>
    <xf numFmtId="0" fontId="2" fillId="4" borderId="20" xfId="1" applyFill="1" applyBorder="1"/>
    <xf numFmtId="0" fontId="44" fillId="8" borderId="78" xfId="0" applyFont="1" applyFill="1" applyBorder="1" applyAlignment="1">
      <alignment wrapText="1"/>
    </xf>
    <xf numFmtId="0" fontId="0" fillId="24" borderId="17" xfId="0" applyFill="1" applyBorder="1"/>
    <xf numFmtId="171" fontId="61" fillId="0" borderId="0" xfId="0" applyNumberFormat="1" applyFont="1" applyFill="1" applyAlignment="1">
      <alignment horizontal="center"/>
    </xf>
    <xf numFmtId="0" fontId="13" fillId="24" borderId="0" xfId="0" applyFont="1" applyFill="1" applyAlignment="1">
      <alignment wrapText="1"/>
    </xf>
    <xf numFmtId="0" fontId="50" fillId="6" borderId="12" xfId="1" applyFont="1" applyFill="1" applyBorder="1"/>
    <xf numFmtId="164" fontId="50" fillId="6" borderId="12" xfId="0" applyNumberFormat="1" applyFont="1" applyFill="1" applyBorder="1" applyAlignment="1">
      <alignment horizontal="center"/>
    </xf>
    <xf numFmtId="0" fontId="50" fillId="21" borderId="2" xfId="1" applyFont="1" applyFill="1" applyBorder="1"/>
    <xf numFmtId="164" fontId="50" fillId="21" borderId="2" xfId="0" applyNumberFormat="1" applyFont="1" applyFill="1" applyBorder="1" applyAlignment="1">
      <alignment horizontal="center"/>
    </xf>
    <xf numFmtId="0" fontId="50" fillId="21" borderId="3" xfId="1" applyFont="1" applyFill="1" applyBorder="1"/>
    <xf numFmtId="0" fontId="50" fillId="22" borderId="3" xfId="1" applyFont="1" applyFill="1" applyBorder="1"/>
    <xf numFmtId="164" fontId="50" fillId="22" borderId="3" xfId="0" applyNumberFormat="1" applyFont="1" applyFill="1" applyBorder="1" applyAlignment="1">
      <alignment horizontal="center"/>
    </xf>
    <xf numFmtId="0" fontId="50" fillId="23" borderId="3" xfId="1" applyFont="1" applyFill="1" applyBorder="1"/>
    <xf numFmtId="164" fontId="50" fillId="23" borderId="3" xfId="0" applyNumberFormat="1" applyFont="1" applyFill="1" applyBorder="1" applyAlignment="1">
      <alignment horizontal="center"/>
    </xf>
    <xf numFmtId="0" fontId="50" fillId="20" borderId="12" xfId="1" applyFont="1" applyFill="1" applyBorder="1" applyAlignment="1">
      <alignment horizontal="left"/>
    </xf>
    <xf numFmtId="164" fontId="50" fillId="20" borderId="1" xfId="0" applyNumberFormat="1" applyFont="1" applyFill="1" applyBorder="1" applyAlignment="1">
      <alignment horizontal="center"/>
    </xf>
    <xf numFmtId="0" fontId="52" fillId="0" borderId="0" xfId="1" applyFont="1" applyAlignment="1"/>
    <xf numFmtId="0" fontId="2" fillId="12" borderId="91" xfId="1" applyFill="1" applyBorder="1"/>
    <xf numFmtId="0" fontId="6" fillId="0" borderId="16" xfId="1" applyFont="1" applyBorder="1" applyAlignment="1">
      <alignment horizontal="center"/>
    </xf>
    <xf numFmtId="0" fontId="6" fillId="0" borderId="66" xfId="1" applyFont="1" applyBorder="1" applyAlignment="1">
      <alignment horizontal="center"/>
    </xf>
    <xf numFmtId="0" fontId="4" fillId="4" borderId="21" xfId="1" applyFont="1" applyFill="1" applyBorder="1" applyAlignment="1">
      <alignment horizontal="left" wrapText="1"/>
    </xf>
    <xf numFmtId="0" fontId="4" fillId="19" borderId="0" xfId="1" applyFont="1" applyFill="1" applyBorder="1" applyAlignment="1">
      <alignment horizontal="center" vertical="center"/>
    </xf>
    <xf numFmtId="0" fontId="10" fillId="0" borderId="92" xfId="0" applyFont="1" applyBorder="1"/>
    <xf numFmtId="0" fontId="6" fillId="0" borderId="22" xfId="1" applyFont="1" applyBorder="1"/>
    <xf numFmtId="0" fontId="12" fillId="0" borderId="21" xfId="1" applyFont="1" applyBorder="1"/>
    <xf numFmtId="0" fontId="16" fillId="0" borderId="55" xfId="1" applyFont="1" applyBorder="1"/>
    <xf numFmtId="0" fontId="32" fillId="0" borderId="45" xfId="1" applyFont="1" applyBorder="1"/>
    <xf numFmtId="0" fontId="16" fillId="0" borderId="45" xfId="1" applyFont="1" applyBorder="1"/>
    <xf numFmtId="0" fontId="16" fillId="0" borderId="0" xfId="1" applyFont="1" applyBorder="1"/>
    <xf numFmtId="0" fontId="32" fillId="0" borderId="0" xfId="1" applyFont="1" applyBorder="1"/>
    <xf numFmtId="0" fontId="16" fillId="0" borderId="45" xfId="1" applyFont="1" applyBorder="1" applyAlignment="1">
      <alignment wrapText="1"/>
    </xf>
    <xf numFmtId="0" fontId="6" fillId="0" borderId="45" xfId="1" applyFont="1" applyBorder="1"/>
    <xf numFmtId="166" fontId="6" fillId="0" borderId="95" xfId="1" applyNumberFormat="1" applyFont="1" applyFill="1" applyBorder="1" applyProtection="1">
      <protection locked="0"/>
    </xf>
    <xf numFmtId="166" fontId="6" fillId="0" borderId="96" xfId="1" applyNumberFormat="1" applyFont="1" applyFill="1" applyBorder="1" applyProtection="1">
      <protection locked="0"/>
    </xf>
    <xf numFmtId="166" fontId="6" fillId="0" borderId="97" xfId="1" applyNumberFormat="1" applyFont="1" applyFill="1" applyBorder="1" applyProtection="1">
      <protection locked="0"/>
    </xf>
    <xf numFmtId="166" fontId="6" fillId="0" borderId="70" xfId="1" applyNumberFormat="1" applyFont="1" applyFill="1" applyBorder="1" applyProtection="1">
      <protection locked="0"/>
    </xf>
    <xf numFmtId="166" fontId="6" fillId="0" borderId="93" xfId="1" applyNumberFormat="1" applyFont="1" applyFill="1" applyBorder="1" applyProtection="1">
      <protection locked="0"/>
    </xf>
    <xf numFmtId="166" fontId="6" fillId="0" borderId="56" xfId="1" applyNumberFormat="1" applyFont="1" applyFill="1" applyBorder="1" applyProtection="1">
      <protection locked="0"/>
    </xf>
    <xf numFmtId="166" fontId="34" fillId="0" borderId="98" xfId="17" applyNumberFormat="1" applyFont="1" applyFill="1" applyBorder="1" applyAlignment="1" applyProtection="1">
      <protection locked="0"/>
    </xf>
    <xf numFmtId="166" fontId="34" fillId="0" borderId="71" xfId="17" applyNumberFormat="1" applyFont="1" applyFill="1" applyBorder="1" applyAlignment="1" applyProtection="1">
      <protection locked="0"/>
    </xf>
    <xf numFmtId="166" fontId="34" fillId="0" borderId="101" xfId="17" applyNumberFormat="1" applyFont="1" applyFill="1" applyBorder="1" applyAlignment="1" applyProtection="1">
      <protection locked="0"/>
    </xf>
    <xf numFmtId="166" fontId="34" fillId="0" borderId="102" xfId="17" applyNumberFormat="1" applyFont="1" applyFill="1" applyBorder="1" applyAlignment="1" applyProtection="1">
      <protection locked="0"/>
    </xf>
    <xf numFmtId="166" fontId="35" fillId="0" borderId="69" xfId="2" applyNumberFormat="1" applyFont="1" applyFill="1" applyBorder="1" applyAlignment="1" applyProtection="1">
      <alignment vertical="center" wrapText="1"/>
      <protection locked="0" hidden="1"/>
    </xf>
    <xf numFmtId="166" fontId="35" fillId="0" borderId="73" xfId="2" applyNumberFormat="1" applyFont="1" applyFill="1" applyBorder="1" applyAlignment="1" applyProtection="1">
      <alignment vertical="center" wrapText="1"/>
      <protection locked="0" hidden="1"/>
    </xf>
    <xf numFmtId="166" fontId="34" fillId="0" borderId="69" xfId="17" applyNumberFormat="1" applyFont="1" applyFill="1" applyBorder="1" applyAlignment="1" applyProtection="1">
      <protection locked="0"/>
    </xf>
    <xf numFmtId="166" fontId="34" fillId="0" borderId="73" xfId="17" applyNumberFormat="1" applyFont="1" applyFill="1" applyBorder="1" applyAlignment="1" applyProtection="1">
      <protection locked="0"/>
    </xf>
    <xf numFmtId="166" fontId="34" fillId="0" borderId="99" xfId="17" applyNumberFormat="1" applyFont="1" applyFill="1" applyBorder="1" applyAlignment="1" applyProtection="1">
      <protection locked="0"/>
    </xf>
    <xf numFmtId="166" fontId="34" fillId="0" borderId="100" xfId="17" applyNumberFormat="1" applyFont="1" applyFill="1" applyBorder="1" applyAlignment="1" applyProtection="1">
      <protection locked="0"/>
    </xf>
    <xf numFmtId="166" fontId="16" fillId="0" borderId="95" xfId="1" applyNumberFormat="1" applyFont="1" applyFill="1" applyBorder="1" applyProtection="1">
      <protection locked="0"/>
    </xf>
    <xf numFmtId="166" fontId="16" fillId="0" borderId="68" xfId="1" applyNumberFormat="1" applyFont="1" applyFill="1" applyBorder="1" applyProtection="1">
      <protection locked="0"/>
    </xf>
    <xf numFmtId="166" fontId="16" fillId="0" borderId="93" xfId="1" applyNumberFormat="1" applyFont="1" applyFill="1" applyBorder="1" applyProtection="1">
      <protection locked="0"/>
    </xf>
    <xf numFmtId="166" fontId="16" fillId="0" borderId="75" xfId="1" applyNumberFormat="1" applyFont="1" applyFill="1" applyBorder="1" applyProtection="1">
      <protection locked="0"/>
    </xf>
    <xf numFmtId="0" fontId="2" fillId="25" borderId="17" xfId="1" applyFill="1" applyBorder="1"/>
    <xf numFmtId="166" fontId="12" fillId="0" borderId="94" xfId="1" applyNumberFormat="1" applyFont="1" applyBorder="1" applyProtection="1"/>
    <xf numFmtId="166" fontId="12" fillId="0" borderId="60" xfId="1" applyNumberFormat="1" applyFont="1" applyBorder="1" applyProtection="1"/>
    <xf numFmtId="166" fontId="4" fillId="12" borderId="94" xfId="1" applyNumberFormat="1" applyFont="1" applyFill="1" applyBorder="1" applyProtection="1"/>
    <xf numFmtId="166" fontId="4" fillId="12" borderId="60" xfId="1" applyNumberFormat="1" applyFont="1" applyFill="1" applyBorder="1" applyProtection="1"/>
    <xf numFmtId="166" fontId="4" fillId="12" borderId="17" xfId="1" applyNumberFormat="1" applyFont="1" applyFill="1" applyBorder="1" applyProtection="1"/>
    <xf numFmtId="166" fontId="32" fillId="0" borderId="69" xfId="1" applyNumberFormat="1" applyFont="1" applyBorder="1" applyProtection="1"/>
    <xf numFmtId="166" fontId="32" fillId="0" borderId="73" xfId="1" applyNumberFormat="1" applyFont="1" applyBorder="1" applyProtection="1"/>
    <xf numFmtId="166" fontId="32" fillId="0" borderId="12" xfId="1" applyNumberFormat="1" applyFont="1" applyBorder="1" applyProtection="1"/>
    <xf numFmtId="166" fontId="32" fillId="0" borderId="93" xfId="1" applyNumberFormat="1" applyFont="1" applyBorder="1" applyProtection="1"/>
    <xf numFmtId="166" fontId="32" fillId="0" borderId="56" xfId="1" applyNumberFormat="1" applyFont="1" applyBorder="1" applyProtection="1"/>
    <xf numFmtId="166" fontId="32" fillId="0" borderId="34" xfId="1" applyNumberFormat="1" applyFont="1" applyBorder="1" applyProtection="1"/>
    <xf numFmtId="166" fontId="39" fillId="0" borderId="69" xfId="17" applyNumberFormat="1" applyFont="1" applyFill="1" applyBorder="1" applyAlignment="1" applyProtection="1"/>
    <xf numFmtId="166" fontId="39" fillId="0" borderId="73" xfId="17" applyNumberFormat="1" applyFont="1" applyFill="1" applyBorder="1" applyAlignment="1" applyProtection="1"/>
    <xf numFmtId="166" fontId="39" fillId="0" borderId="12" xfId="17" applyNumberFormat="1" applyFont="1" applyFill="1" applyBorder="1" applyAlignment="1" applyProtection="1"/>
    <xf numFmtId="0" fontId="4" fillId="12" borderId="103" xfId="1" applyFont="1" applyFill="1" applyBorder="1" applyAlignment="1">
      <alignment horizontal="center" vertical="center"/>
    </xf>
    <xf numFmtId="0" fontId="4" fillId="0" borderId="61" xfId="1" applyFont="1" applyBorder="1"/>
    <xf numFmtId="0" fontId="4" fillId="0" borderId="48" xfId="1" applyFont="1" applyBorder="1"/>
    <xf numFmtId="0" fontId="45" fillId="8" borderId="48" xfId="0" applyFont="1" applyFill="1" applyBorder="1" applyAlignment="1">
      <alignment wrapText="1"/>
    </xf>
    <xf numFmtId="0" fontId="43" fillId="0" borderId="61" xfId="1" applyFont="1" applyBorder="1" applyAlignment="1">
      <alignment horizontal="left"/>
    </xf>
    <xf numFmtId="0" fontId="12" fillId="0" borderId="48" xfId="1" applyFont="1" applyBorder="1" applyAlignment="1">
      <alignment horizontal="left"/>
    </xf>
    <xf numFmtId="0" fontId="4" fillId="0" borderId="61" xfId="1" applyFont="1" applyBorder="1" applyAlignment="1">
      <alignment horizontal="left"/>
    </xf>
    <xf numFmtId="0" fontId="4" fillId="0" borderId="78" xfId="1" applyFont="1" applyBorder="1" applyAlignment="1">
      <alignment horizontal="left"/>
    </xf>
    <xf numFmtId="166" fontId="13" fillId="12" borderId="94" xfId="1" applyNumberFormat="1" applyFont="1" applyFill="1" applyBorder="1"/>
    <xf numFmtId="166" fontId="13" fillId="0" borderId="95" xfId="1" applyNumberFormat="1" applyFont="1" applyBorder="1" applyProtection="1">
      <protection locked="0"/>
    </xf>
    <xf numFmtId="166" fontId="13" fillId="0" borderId="97" xfId="1" applyNumberFormat="1" applyFont="1" applyBorder="1"/>
    <xf numFmtId="166" fontId="10" fillId="0" borderId="97" xfId="1" applyNumberFormat="1" applyFont="1" applyBorder="1" applyProtection="1">
      <protection locked="0"/>
    </xf>
    <xf numFmtId="166" fontId="10" fillId="0" borderId="97" xfId="1" applyNumberFormat="1" applyFont="1" applyFill="1" applyBorder="1" applyProtection="1">
      <protection locked="0"/>
    </xf>
    <xf numFmtId="166" fontId="10" fillId="0" borderId="97" xfId="1" applyNumberFormat="1" applyFont="1" applyBorder="1"/>
    <xf numFmtId="166" fontId="13" fillId="0" borderId="69" xfId="1" applyNumberFormat="1" applyFont="1" applyBorder="1"/>
    <xf numFmtId="166" fontId="10" fillId="0" borderId="69" xfId="1" applyNumberFormat="1" applyFont="1" applyBorder="1"/>
    <xf numFmtId="166" fontId="10" fillId="0" borderId="69" xfId="1" applyNumberFormat="1" applyFont="1" applyBorder="1" applyProtection="1">
      <protection locked="0"/>
    </xf>
    <xf numFmtId="166" fontId="13" fillId="0" borderId="69" xfId="1" applyNumberFormat="1" applyFont="1" applyFill="1" applyBorder="1"/>
    <xf numFmtId="166" fontId="10" fillId="0" borderId="93" xfId="1" applyNumberFormat="1" applyFont="1" applyBorder="1"/>
    <xf numFmtId="166" fontId="13" fillId="0" borderId="69" xfId="1" applyNumberFormat="1" applyFont="1" applyBorder="1" applyProtection="1">
      <protection locked="0"/>
    </xf>
    <xf numFmtId="166" fontId="13" fillId="0" borderId="31" xfId="1" applyNumberFormat="1" applyFont="1" applyFill="1" applyBorder="1" applyProtection="1">
      <protection locked="0"/>
    </xf>
    <xf numFmtId="166" fontId="13" fillId="0" borderId="88" xfId="1" applyNumberFormat="1" applyFont="1" applyBorder="1" applyProtection="1">
      <protection locked="0"/>
    </xf>
    <xf numFmtId="166" fontId="13" fillId="0" borderId="32" xfId="1" applyNumberFormat="1" applyFont="1" applyFill="1" applyBorder="1" applyProtection="1">
      <protection locked="0"/>
    </xf>
    <xf numFmtId="0" fontId="4" fillId="25" borderId="21" xfId="1" applyFont="1" applyFill="1" applyBorder="1" applyAlignment="1">
      <alignment horizontal="center" vertical="center"/>
    </xf>
    <xf numFmtId="0" fontId="15" fillId="0" borderId="15" xfId="1" applyFont="1" applyBorder="1"/>
    <xf numFmtId="166" fontId="4" fillId="0" borderId="95" xfId="1" applyNumberFormat="1" applyFont="1" applyFill="1" applyBorder="1" applyProtection="1">
      <protection locked="0"/>
    </xf>
    <xf numFmtId="166" fontId="4" fillId="0" borderId="68" xfId="1" applyNumberFormat="1" applyFont="1" applyFill="1" applyBorder="1" applyProtection="1">
      <protection locked="0"/>
    </xf>
    <xf numFmtId="166" fontId="4" fillId="0" borderId="97" xfId="1" applyNumberFormat="1" applyFont="1" applyBorder="1" applyProtection="1">
      <protection locked="0"/>
    </xf>
    <xf numFmtId="166" fontId="4" fillId="0" borderId="70" xfId="1" applyNumberFormat="1" applyFont="1" applyBorder="1" applyProtection="1">
      <protection locked="0"/>
    </xf>
    <xf numFmtId="166" fontId="16" fillId="0" borderId="97" xfId="1" applyNumberFormat="1" applyFont="1" applyBorder="1" applyProtection="1">
      <protection locked="0"/>
    </xf>
    <xf numFmtId="4" fontId="4" fillId="0" borderId="104" xfId="1" applyNumberFormat="1" applyFont="1" applyFill="1" applyBorder="1" applyProtection="1">
      <protection locked="0"/>
    </xf>
    <xf numFmtId="4" fontId="4" fillId="0" borderId="69" xfId="1" applyNumberFormat="1" applyFont="1" applyFill="1" applyBorder="1" applyProtection="1">
      <protection locked="0"/>
    </xf>
    <xf numFmtId="4" fontId="4" fillId="0" borderId="32" xfId="1" applyNumberFormat="1" applyFont="1" applyFill="1" applyBorder="1" applyProtection="1">
      <protection locked="0"/>
    </xf>
    <xf numFmtId="166" fontId="6" fillId="0" borderId="69" xfId="1" applyNumberFormat="1" applyFont="1" applyFill="1" applyBorder="1" applyProtection="1">
      <protection locked="0"/>
    </xf>
    <xf numFmtId="166" fontId="13" fillId="12" borderId="17" xfId="1" applyNumberFormat="1" applyFont="1" applyFill="1" applyBorder="1"/>
    <xf numFmtId="166" fontId="35" fillId="0" borderId="98" xfId="17" applyNumberFormat="1" applyFont="1" applyFill="1" applyBorder="1" applyAlignment="1" applyProtection="1">
      <protection locked="0"/>
    </xf>
    <xf numFmtId="166" fontId="35" fillId="15" borderId="69" xfId="17" applyNumberFormat="1" applyFont="1" applyFill="1" applyBorder="1" applyAlignment="1" applyProtection="1">
      <protection locked="0"/>
    </xf>
    <xf numFmtId="166" fontId="13" fillId="0" borderId="31" xfId="1" applyNumberFormat="1" applyFont="1" applyBorder="1" applyProtection="1">
      <protection locked="0"/>
    </xf>
    <xf numFmtId="166" fontId="13" fillId="0" borderId="32" xfId="1" applyNumberFormat="1" applyFont="1" applyBorder="1" applyProtection="1">
      <protection locked="0"/>
    </xf>
    <xf numFmtId="166" fontId="10" fillId="0" borderId="70" xfId="1" applyNumberFormat="1" applyFont="1" applyFill="1" applyBorder="1" applyProtection="1">
      <protection locked="0"/>
    </xf>
    <xf numFmtId="166" fontId="10" fillId="0" borderId="104" xfId="1" applyNumberFormat="1" applyFont="1" applyBorder="1" applyProtection="1">
      <protection locked="0"/>
    </xf>
    <xf numFmtId="166" fontId="10" fillId="0" borderId="1" xfId="1" applyNumberFormat="1" applyFont="1" applyBorder="1" applyProtection="1">
      <protection locked="0"/>
    </xf>
    <xf numFmtId="166" fontId="10" fillId="0" borderId="72" xfId="1" applyNumberFormat="1" applyFont="1" applyBorder="1" applyProtection="1">
      <protection locked="0"/>
    </xf>
    <xf numFmtId="166" fontId="13" fillId="0" borderId="93" xfId="1" applyNumberFormat="1" applyFont="1" applyBorder="1" applyProtection="1">
      <protection locked="0"/>
    </xf>
    <xf numFmtId="166" fontId="13" fillId="0" borderId="56" xfId="1" applyNumberFormat="1" applyFont="1" applyBorder="1" applyProtection="1">
      <protection locked="0"/>
    </xf>
    <xf numFmtId="166" fontId="13" fillId="0" borderId="34" xfId="1" applyNumberFormat="1" applyFont="1" applyBorder="1" applyProtection="1">
      <protection locked="0"/>
    </xf>
    <xf numFmtId="166" fontId="10" fillId="0" borderId="74" xfId="1" applyNumberFormat="1" applyFont="1" applyBorder="1" applyProtection="1">
      <protection locked="0"/>
    </xf>
    <xf numFmtId="166" fontId="35" fillId="0" borderId="69" xfId="17" applyNumberFormat="1" applyFont="1" applyFill="1" applyBorder="1" applyAlignment="1" applyProtection="1">
      <protection locked="0"/>
    </xf>
    <xf numFmtId="166" fontId="35" fillId="0" borderId="12" xfId="17" applyNumberFormat="1" applyFont="1" applyFill="1" applyBorder="1" applyAlignment="1" applyProtection="1">
      <protection locked="0"/>
    </xf>
    <xf numFmtId="166" fontId="35" fillId="0" borderId="73" xfId="17" applyNumberFormat="1" applyFont="1" applyFill="1" applyBorder="1" applyAlignment="1" applyProtection="1">
      <protection locked="0"/>
    </xf>
    <xf numFmtId="4" fontId="4" fillId="12" borderId="94" xfId="1" applyNumberFormat="1" applyFont="1" applyFill="1" applyBorder="1" applyProtection="1"/>
    <xf numFmtId="4" fontId="4" fillId="0" borderId="69" xfId="1" applyNumberFormat="1" applyFont="1" applyFill="1" applyBorder="1" applyProtection="1"/>
    <xf numFmtId="4" fontId="4" fillId="12" borderId="66" xfId="1" applyNumberFormat="1" applyFont="1" applyFill="1" applyBorder="1" applyProtection="1"/>
    <xf numFmtId="166" fontId="4" fillId="0" borderId="31" xfId="1" applyNumberFormat="1" applyFont="1" applyBorder="1" applyProtection="1"/>
    <xf numFmtId="166" fontId="4" fillId="0" borderId="76" xfId="1" applyNumberFormat="1" applyFont="1" applyBorder="1" applyProtection="1"/>
    <xf numFmtId="166" fontId="4" fillId="0" borderId="16" xfId="1" applyNumberFormat="1" applyFont="1" applyBorder="1" applyProtection="1"/>
    <xf numFmtId="4" fontId="4" fillId="0" borderId="69" xfId="1" applyNumberFormat="1" applyFont="1" applyBorder="1" applyProtection="1"/>
    <xf numFmtId="166" fontId="4" fillId="0" borderId="69" xfId="1" applyNumberFormat="1" applyFont="1" applyFill="1" applyBorder="1" applyProtection="1"/>
    <xf numFmtId="166" fontId="4" fillId="0" borderId="73" xfId="1" applyNumberFormat="1" applyFont="1" applyFill="1" applyBorder="1" applyProtection="1"/>
    <xf numFmtId="166" fontId="4" fillId="0" borderId="12" xfId="1" applyNumberFormat="1" applyFont="1" applyFill="1" applyBorder="1" applyProtection="1"/>
    <xf numFmtId="166" fontId="16" fillId="0" borderId="69" xfId="1" applyNumberFormat="1" applyFont="1" applyFill="1" applyBorder="1" applyProtection="1"/>
    <xf numFmtId="166" fontId="16" fillId="0" borderId="73" xfId="1" applyNumberFormat="1" applyFont="1" applyFill="1" applyBorder="1" applyProtection="1"/>
    <xf numFmtId="166" fontId="16" fillId="0" borderId="12" xfId="1" applyNumberFormat="1" applyFont="1" applyFill="1" applyBorder="1" applyProtection="1"/>
    <xf numFmtId="166" fontId="12" fillId="0" borderId="69" xfId="1" applyNumberFormat="1" applyFont="1" applyFill="1" applyBorder="1" applyProtection="1"/>
    <xf numFmtId="166" fontId="12" fillId="0" borderId="73" xfId="1" applyNumberFormat="1" applyFont="1" applyFill="1" applyBorder="1" applyProtection="1"/>
    <xf numFmtId="166" fontId="12" fillId="0" borderId="12" xfId="1" applyNumberFormat="1" applyFont="1" applyFill="1" applyBorder="1" applyProtection="1"/>
    <xf numFmtId="4" fontId="4" fillId="12" borderId="17" xfId="1" applyNumberFormat="1" applyFont="1" applyFill="1" applyBorder="1" applyProtection="1"/>
    <xf numFmtId="4" fontId="15" fillId="0" borderId="105" xfId="1" applyNumberFormat="1" applyFont="1" applyBorder="1" applyProtection="1"/>
    <xf numFmtId="166" fontId="16" fillId="0" borderId="69" xfId="1" applyNumberFormat="1" applyFont="1" applyFill="1" applyBorder="1" applyProtection="1">
      <protection locked="0"/>
    </xf>
    <xf numFmtId="166" fontId="16" fillId="0" borderId="73" xfId="1" applyNumberFormat="1" applyFont="1" applyFill="1" applyBorder="1" applyProtection="1">
      <protection locked="0"/>
    </xf>
    <xf numFmtId="166" fontId="16" fillId="0" borderId="12" xfId="1" applyNumberFormat="1" applyFont="1" applyFill="1" applyBorder="1" applyProtection="1">
      <protection locked="0"/>
    </xf>
    <xf numFmtId="166" fontId="10" fillId="0" borderId="32" xfId="1" applyNumberFormat="1" applyFont="1" applyFill="1" applyBorder="1" applyProtection="1">
      <protection locked="0"/>
    </xf>
    <xf numFmtId="4" fontId="16" fillId="0" borderId="69" xfId="1" applyNumberFormat="1" applyFont="1" applyBorder="1" applyProtection="1">
      <protection locked="0"/>
    </xf>
    <xf numFmtId="166" fontId="10" fillId="0" borderId="69" xfId="1" applyNumberFormat="1" applyFont="1" applyFill="1" applyBorder="1" applyProtection="1">
      <protection locked="0"/>
    </xf>
    <xf numFmtId="0" fontId="65" fillId="0" borderId="0" xfId="0" applyFont="1" applyAlignment="1"/>
    <xf numFmtId="0" fontId="0" fillId="20" borderId="0" xfId="0" applyFill="1"/>
    <xf numFmtId="164" fontId="60" fillId="6" borderId="12" xfId="0" applyNumberFormat="1" applyFont="1" applyFill="1" applyBorder="1" applyAlignment="1" applyProtection="1">
      <alignment horizontal="center"/>
      <protection hidden="1"/>
    </xf>
    <xf numFmtId="164" fontId="62" fillId="14" borderId="12" xfId="0" applyNumberFormat="1" applyFont="1" applyFill="1" applyBorder="1" applyAlignment="1" applyProtection="1">
      <alignment horizontal="center"/>
      <protection hidden="1"/>
    </xf>
    <xf numFmtId="164" fontId="50" fillId="6" borderId="12" xfId="1" applyNumberFormat="1" applyFont="1" applyFill="1" applyBorder="1" applyAlignment="1" applyProtection="1">
      <alignment horizontal="center"/>
      <protection hidden="1"/>
    </xf>
    <xf numFmtId="2" fontId="60" fillId="6" borderId="12" xfId="1" applyNumberFormat="1" applyFont="1" applyFill="1" applyBorder="1" applyAlignment="1" applyProtection="1">
      <alignment horizontal="center"/>
      <protection hidden="1"/>
    </xf>
    <xf numFmtId="164" fontId="62" fillId="14" borderId="12" xfId="1" applyNumberFormat="1" applyFont="1" applyFill="1" applyBorder="1" applyAlignment="1" applyProtection="1">
      <alignment horizontal="center"/>
      <protection hidden="1"/>
    </xf>
    <xf numFmtId="164" fontId="60" fillId="21" borderId="2" xfId="0" applyNumberFormat="1" applyFont="1" applyFill="1" applyBorder="1" applyAlignment="1" applyProtection="1">
      <alignment horizontal="center"/>
      <protection hidden="1"/>
    </xf>
    <xf numFmtId="164" fontId="62" fillId="14" borderId="16" xfId="1" applyNumberFormat="1" applyFont="1" applyFill="1" applyBorder="1" applyAlignment="1" applyProtection="1">
      <alignment horizontal="center"/>
      <protection hidden="1"/>
    </xf>
    <xf numFmtId="164" fontId="50" fillId="21" borderId="16" xfId="1" applyNumberFormat="1" applyFont="1" applyFill="1" applyBorder="1" applyAlignment="1" applyProtection="1">
      <alignment horizontal="center"/>
      <protection hidden="1"/>
    </xf>
    <xf numFmtId="2" fontId="60" fillId="21" borderId="16" xfId="1" applyNumberFormat="1" applyFont="1" applyFill="1" applyBorder="1" applyAlignment="1" applyProtection="1">
      <alignment horizontal="center"/>
      <protection hidden="1"/>
    </xf>
    <xf numFmtId="164" fontId="50" fillId="21" borderId="12" xfId="1" applyNumberFormat="1" applyFont="1" applyFill="1" applyBorder="1" applyAlignment="1" applyProtection="1">
      <alignment horizontal="center"/>
      <protection hidden="1"/>
    </xf>
    <xf numFmtId="2" fontId="60" fillId="21" borderId="12" xfId="1" applyNumberFormat="1" applyFont="1" applyFill="1" applyBorder="1" applyAlignment="1" applyProtection="1">
      <alignment horizontal="center"/>
      <protection hidden="1"/>
    </xf>
    <xf numFmtId="164" fontId="60" fillId="22" borderId="3" xfId="0" applyNumberFormat="1" applyFont="1" applyFill="1" applyBorder="1" applyAlignment="1" applyProtection="1">
      <alignment horizontal="center"/>
      <protection hidden="1"/>
    </xf>
    <xf numFmtId="164" fontId="50" fillId="22" borderId="12" xfId="1" applyNumberFormat="1" applyFont="1" applyFill="1" applyBorder="1" applyAlignment="1" applyProtection="1">
      <alignment horizontal="center"/>
      <protection hidden="1"/>
    </xf>
    <xf numFmtId="2" fontId="60" fillId="22" borderId="12" xfId="1" applyNumberFormat="1" applyFont="1" applyFill="1" applyBorder="1" applyAlignment="1" applyProtection="1">
      <alignment horizontal="center"/>
      <protection hidden="1"/>
    </xf>
    <xf numFmtId="164" fontId="60" fillId="23" borderId="3" xfId="0" applyNumberFormat="1" applyFont="1" applyFill="1" applyBorder="1" applyAlignment="1" applyProtection="1">
      <alignment horizontal="center"/>
      <protection hidden="1"/>
    </xf>
    <xf numFmtId="164" fontId="50" fillId="23" borderId="12" xfId="1" applyNumberFormat="1" applyFont="1" applyFill="1" applyBorder="1" applyAlignment="1" applyProtection="1">
      <alignment horizontal="center"/>
      <protection hidden="1"/>
    </xf>
    <xf numFmtId="2" fontId="60" fillId="23" borderId="12" xfId="1" applyNumberFormat="1" applyFont="1" applyFill="1" applyBorder="1" applyAlignment="1" applyProtection="1">
      <alignment horizontal="center"/>
      <protection hidden="1"/>
    </xf>
    <xf numFmtId="164" fontId="60" fillId="20" borderId="1" xfId="0" applyNumberFormat="1" applyFont="1" applyFill="1" applyBorder="1" applyAlignment="1" applyProtection="1">
      <alignment horizontal="center"/>
      <protection hidden="1"/>
    </xf>
    <xf numFmtId="164" fontId="50" fillId="20" borderId="12" xfId="1" applyNumberFormat="1" applyFont="1" applyFill="1" applyBorder="1" applyAlignment="1" applyProtection="1">
      <alignment horizontal="center"/>
      <protection hidden="1"/>
    </xf>
    <xf numFmtId="2" fontId="60" fillId="20" borderId="12" xfId="1" applyNumberFormat="1" applyFont="1" applyFill="1" applyBorder="1" applyAlignment="1" applyProtection="1">
      <alignment horizontal="center"/>
      <protection hidden="1"/>
    </xf>
    <xf numFmtId="164" fontId="48" fillId="12" borderId="12" xfId="0" applyNumberFormat="1" applyFont="1" applyFill="1" applyBorder="1" applyAlignment="1" applyProtection="1">
      <alignment horizontal="center" wrapText="1"/>
    </xf>
    <xf numFmtId="2" fontId="49" fillId="14" borderId="14" xfId="1" applyNumberFormat="1" applyFont="1" applyFill="1" applyBorder="1" applyAlignment="1" applyProtection="1">
      <alignment horizontal="center"/>
      <protection hidden="1"/>
    </xf>
    <xf numFmtId="14" fontId="4" fillId="19" borderId="93" xfId="1" applyNumberFormat="1" applyFont="1" applyFill="1" applyBorder="1" applyAlignment="1" applyProtection="1">
      <alignment horizontal="center" vertical="center"/>
      <protection locked="0"/>
    </xf>
    <xf numFmtId="14" fontId="4" fillId="19" borderId="75" xfId="1" applyNumberFormat="1" applyFont="1" applyFill="1" applyBorder="1" applyAlignment="1" applyProtection="1">
      <alignment horizontal="center" vertical="center"/>
      <protection locked="0"/>
    </xf>
    <xf numFmtId="14" fontId="4" fillId="19" borderId="4" xfId="1" applyNumberFormat="1" applyFont="1" applyFill="1" applyBorder="1" applyAlignment="1" applyProtection="1">
      <alignment horizontal="center" vertical="center"/>
      <protection locked="0"/>
    </xf>
    <xf numFmtId="166" fontId="34" fillId="0" borderId="107" xfId="17" applyNumberFormat="1" applyFont="1" applyFill="1" applyBorder="1" applyAlignment="1" applyProtection="1">
      <protection locked="0"/>
    </xf>
    <xf numFmtId="166" fontId="35" fillId="0" borderId="52" xfId="2" applyNumberFormat="1" applyFont="1" applyFill="1" applyBorder="1" applyAlignment="1" applyProtection="1">
      <alignment vertical="center" wrapText="1"/>
      <protection locked="0" hidden="1"/>
    </xf>
    <xf numFmtId="166" fontId="35" fillId="0" borderId="108" xfId="2" applyNumberFormat="1" applyFont="1" applyFill="1" applyBorder="1" applyAlignment="1" applyProtection="1">
      <alignment horizontal="right" vertical="center" wrapText="1"/>
      <protection locked="0" hidden="1"/>
    </xf>
    <xf numFmtId="166" fontId="34" fillId="0" borderId="16" xfId="17" applyNumberFormat="1" applyFont="1" applyFill="1" applyBorder="1" applyAlignment="1" applyProtection="1">
      <protection locked="0"/>
    </xf>
    <xf numFmtId="166" fontId="34" fillId="0" borderId="13" xfId="17" applyNumberFormat="1" applyFont="1" applyFill="1" applyBorder="1" applyAlignment="1" applyProtection="1">
      <protection locked="0"/>
    </xf>
    <xf numFmtId="166" fontId="34" fillId="0" borderId="54" xfId="17" applyNumberFormat="1" applyFont="1" applyFill="1" applyBorder="1" applyAlignment="1" applyProtection="1">
      <protection locked="0"/>
    </xf>
    <xf numFmtId="166" fontId="32" fillId="0" borderId="40" xfId="1" applyNumberFormat="1" applyFont="1" applyBorder="1" applyProtection="1"/>
    <xf numFmtId="14" fontId="4" fillId="19" borderId="34" xfId="1" applyNumberFormat="1" applyFont="1" applyFill="1" applyBorder="1" applyAlignment="1" applyProtection="1">
      <alignment horizontal="center" vertical="center"/>
      <protection locked="0"/>
    </xf>
    <xf numFmtId="166" fontId="12" fillId="0" borderId="38" xfId="1" applyNumberFormat="1" applyFont="1" applyBorder="1" applyProtection="1"/>
    <xf numFmtId="166" fontId="4" fillId="12" borderId="38" xfId="1" applyNumberFormat="1" applyFont="1" applyFill="1" applyBorder="1" applyProtection="1"/>
    <xf numFmtId="166" fontId="35" fillId="0" borderId="40" xfId="2" applyNumberFormat="1" applyFont="1" applyFill="1" applyBorder="1" applyAlignment="1" applyProtection="1">
      <alignment vertical="center" wrapText="1"/>
      <protection locked="0" hidden="1"/>
    </xf>
    <xf numFmtId="166" fontId="34" fillId="0" borderId="40" xfId="17" applyNumberFormat="1" applyFont="1" applyFill="1" applyBorder="1" applyAlignment="1" applyProtection="1">
      <protection locked="0"/>
    </xf>
    <xf numFmtId="166" fontId="39" fillId="0" borderId="40" xfId="17" applyNumberFormat="1" applyFont="1" applyFill="1" applyBorder="1" applyAlignment="1" applyProtection="1"/>
    <xf numFmtId="166" fontId="34" fillId="0" borderId="108" xfId="17" applyNumberFormat="1" applyFont="1" applyFill="1" applyBorder="1" applyAlignment="1" applyProtection="1">
      <protection locked="0"/>
    </xf>
    <xf numFmtId="166" fontId="16" fillId="0" borderId="33" xfId="1" applyNumberFormat="1" applyFont="1" applyFill="1" applyBorder="1" applyProtection="1">
      <protection locked="0"/>
    </xf>
    <xf numFmtId="166" fontId="16" fillId="0" borderId="34" xfId="1" applyNumberFormat="1" applyFont="1" applyFill="1" applyBorder="1" applyProtection="1">
      <protection locked="0"/>
    </xf>
    <xf numFmtId="166" fontId="34" fillId="0" borderId="31" xfId="17" applyNumberFormat="1" applyFont="1" applyFill="1" applyBorder="1" applyAlignment="1" applyProtection="1">
      <protection locked="0"/>
    </xf>
    <xf numFmtId="166" fontId="34" fillId="0" borderId="76" xfId="17" applyNumberFormat="1" applyFont="1" applyFill="1" applyBorder="1" applyAlignment="1" applyProtection="1">
      <protection locked="0"/>
    </xf>
    <xf numFmtId="166" fontId="34" fillId="0" borderId="32" xfId="17" applyNumberFormat="1" applyFont="1" applyFill="1" applyBorder="1" applyAlignment="1" applyProtection="1">
      <protection locked="0"/>
    </xf>
    <xf numFmtId="166" fontId="34" fillId="0" borderId="77" xfId="17" applyNumberFormat="1" applyFont="1" applyFill="1" applyBorder="1" applyAlignment="1" applyProtection="1">
      <protection locked="0"/>
    </xf>
    <xf numFmtId="0" fontId="32" fillId="0" borderId="92" xfId="1" applyFont="1" applyBorder="1"/>
    <xf numFmtId="166" fontId="39" fillId="0" borderId="31" xfId="17" applyNumberFormat="1" applyFont="1" applyFill="1" applyBorder="1" applyAlignment="1" applyProtection="1"/>
    <xf numFmtId="166" fontId="39" fillId="0" borderId="76" xfId="17" applyNumberFormat="1" applyFont="1" applyFill="1" applyBorder="1" applyAlignment="1" applyProtection="1"/>
    <xf numFmtId="166" fontId="39" fillId="0" borderId="109" xfId="17" applyNumberFormat="1" applyFont="1" applyFill="1" applyBorder="1" applyAlignment="1" applyProtection="1"/>
    <xf numFmtId="166" fontId="39" fillId="0" borderId="110" xfId="17" applyNumberFormat="1" applyFont="1" applyFill="1" applyBorder="1" applyAlignment="1" applyProtection="1"/>
    <xf numFmtId="0" fontId="16" fillId="12" borderId="20" xfId="1" applyFont="1" applyFill="1" applyBorder="1" applyAlignment="1">
      <alignment horizontal="center"/>
    </xf>
    <xf numFmtId="166" fontId="34" fillId="0" borderId="39" xfId="17" applyNumberFormat="1" applyFont="1" applyFill="1" applyBorder="1" applyAlignment="1" applyProtection="1">
      <protection locked="0"/>
    </xf>
    <xf numFmtId="14" fontId="16" fillId="12" borderId="60" xfId="1" applyNumberFormat="1" applyFont="1" applyFill="1" applyBorder="1" applyAlignment="1" applyProtection="1">
      <alignment horizontal="center" vertical="center"/>
      <protection locked="0"/>
    </xf>
    <xf numFmtId="14" fontId="16" fillId="12" borderId="94" xfId="1" applyNumberFormat="1" applyFont="1" applyFill="1" applyBorder="1" applyAlignment="1" applyProtection="1">
      <alignment horizontal="center" vertical="center"/>
    </xf>
    <xf numFmtId="4" fontId="16" fillId="0" borderId="104" xfId="1" applyNumberFormat="1" applyFont="1" applyFill="1" applyBorder="1" applyProtection="1">
      <protection locked="0"/>
    </xf>
    <xf numFmtId="166" fontId="16" fillId="0" borderId="69" xfId="1" applyNumberFormat="1" applyFont="1" applyBorder="1" applyProtection="1">
      <protection locked="0"/>
    </xf>
    <xf numFmtId="166" fontId="16" fillId="0" borderId="73" xfId="1" applyNumberFormat="1" applyFont="1" applyBorder="1" applyProtection="1">
      <protection locked="0"/>
    </xf>
    <xf numFmtId="166" fontId="16" fillId="0" borderId="12" xfId="1" applyNumberFormat="1" applyFont="1" applyBorder="1" applyProtection="1">
      <protection locked="0"/>
    </xf>
    <xf numFmtId="166" fontId="16" fillId="0" borderId="70" xfId="1" applyNumberFormat="1" applyFont="1" applyBorder="1" applyProtection="1">
      <protection locked="0"/>
    </xf>
    <xf numFmtId="166" fontId="16" fillId="0" borderId="97" xfId="1" applyNumberFormat="1" applyFont="1" applyFill="1" applyBorder="1" applyProtection="1">
      <protection locked="0"/>
    </xf>
    <xf numFmtId="166" fontId="4" fillId="0" borderId="72" xfId="1" applyNumberFormat="1" applyFont="1" applyBorder="1" applyProtection="1">
      <protection locked="0"/>
    </xf>
    <xf numFmtId="166" fontId="4" fillId="0" borderId="104" xfId="1" applyNumberFormat="1" applyFont="1" applyFill="1" applyBorder="1" applyProtection="1">
      <protection locked="0"/>
    </xf>
    <xf numFmtId="166" fontId="4" fillId="0" borderId="1" xfId="1" applyNumberFormat="1" applyFont="1" applyBorder="1" applyProtection="1">
      <protection locked="0"/>
    </xf>
    <xf numFmtId="166" fontId="4" fillId="0" borderId="73" xfId="1" applyNumberFormat="1" applyFont="1" applyFill="1" applyBorder="1" applyProtection="1">
      <protection locked="0"/>
    </xf>
    <xf numFmtId="166" fontId="4" fillId="0" borderId="69" xfId="1" applyNumberFormat="1" applyFont="1" applyFill="1" applyBorder="1" applyProtection="1">
      <protection locked="0"/>
    </xf>
    <xf numFmtId="166" fontId="4" fillId="0" borderId="12" xfId="1" applyNumberFormat="1" applyFont="1" applyFill="1" applyBorder="1" applyProtection="1">
      <protection locked="0"/>
    </xf>
    <xf numFmtId="166" fontId="4" fillId="0" borderId="12" xfId="1" applyNumberFormat="1" applyFont="1" applyBorder="1" applyProtection="1"/>
    <xf numFmtId="166" fontId="4" fillId="0" borderId="73" xfId="1" applyNumberFormat="1" applyFont="1" applyBorder="1" applyProtection="1"/>
    <xf numFmtId="166" fontId="4" fillId="0" borderId="77" xfId="1" applyNumberFormat="1" applyFont="1" applyBorder="1" applyProtection="1">
      <protection locked="0"/>
    </xf>
    <xf numFmtId="166" fontId="4" fillId="0" borderId="32" xfId="1" applyNumberFormat="1" applyFont="1" applyFill="1" applyBorder="1" applyProtection="1">
      <protection locked="0"/>
    </xf>
    <xf numFmtId="166" fontId="4" fillId="0" borderId="13" xfId="1" applyNumberFormat="1" applyFont="1" applyBorder="1" applyProtection="1">
      <protection locked="0"/>
    </xf>
    <xf numFmtId="166" fontId="4" fillId="12" borderId="37" xfId="1" applyNumberFormat="1" applyFont="1" applyFill="1" applyBorder="1" applyProtection="1"/>
    <xf numFmtId="166" fontId="4" fillId="12" borderId="66" xfId="1" applyNumberFormat="1" applyFont="1" applyFill="1" applyBorder="1" applyProtection="1"/>
    <xf numFmtId="166" fontId="4" fillId="12" borderId="36" xfId="1" applyNumberFormat="1" applyFont="1" applyFill="1" applyBorder="1" applyProtection="1"/>
    <xf numFmtId="166" fontId="6" fillId="0" borderId="12" xfId="1" applyNumberFormat="1" applyFont="1" applyBorder="1" applyProtection="1">
      <protection locked="0"/>
    </xf>
    <xf numFmtId="166" fontId="4" fillId="0" borderId="69" xfId="1" applyNumberFormat="1" applyFont="1" applyBorder="1" applyProtection="1"/>
    <xf numFmtId="166" fontId="35" fillId="0" borderId="77" xfId="17" applyNumberFormat="1" applyFont="1" applyFill="1" applyBorder="1" applyAlignment="1" applyProtection="1">
      <protection locked="0"/>
    </xf>
    <xf numFmtId="166" fontId="35" fillId="0" borderId="32" xfId="17" applyNumberFormat="1" applyFont="1" applyFill="1" applyBorder="1" applyAlignment="1" applyProtection="1">
      <protection locked="0"/>
    </xf>
    <xf numFmtId="166" fontId="15" fillId="0" borderId="106" xfId="1" applyNumberFormat="1" applyFont="1" applyBorder="1" applyProtection="1"/>
    <xf numFmtId="166" fontId="15" fillId="0" borderId="105" xfId="1" applyNumberFormat="1" applyFont="1" applyBorder="1" applyProtection="1"/>
    <xf numFmtId="166" fontId="15" fillId="0" borderId="90" xfId="1" applyNumberFormat="1" applyFont="1" applyBorder="1" applyProtection="1"/>
    <xf numFmtId="166" fontId="16" fillId="0" borderId="31" xfId="1" applyNumberFormat="1" applyFont="1" applyBorder="1" applyProtection="1">
      <protection locked="0"/>
    </xf>
    <xf numFmtId="166" fontId="16" fillId="0" borderId="76" xfId="1" applyNumberFormat="1" applyFont="1" applyBorder="1" applyProtection="1">
      <protection locked="0"/>
    </xf>
    <xf numFmtId="166" fontId="16" fillId="0" borderId="39" xfId="1" applyNumberFormat="1" applyFont="1" applyBorder="1" applyProtection="1">
      <protection locked="0"/>
    </xf>
    <xf numFmtId="166" fontId="16" fillId="0" borderId="16" xfId="1" applyNumberFormat="1" applyFont="1" applyBorder="1" applyProtection="1">
      <protection locked="0"/>
    </xf>
    <xf numFmtId="0" fontId="66" fillId="0" borderId="0" xfId="0" applyFont="1" applyAlignment="1" applyProtection="1">
      <alignment wrapText="1"/>
      <protection hidden="1"/>
    </xf>
    <xf numFmtId="14" fontId="16" fillId="12" borderId="105" xfId="1" applyNumberFormat="1" applyFont="1" applyFill="1" applyBorder="1" applyAlignment="1" applyProtection="1">
      <alignment horizontal="center" vertical="center"/>
    </xf>
    <xf numFmtId="14" fontId="16" fillId="12" borderId="90" xfId="1" applyNumberFormat="1" applyFont="1" applyFill="1" applyBorder="1" applyAlignment="1" applyProtection="1">
      <alignment horizontal="center" vertical="center"/>
    </xf>
    <xf numFmtId="14" fontId="16" fillId="12" borderId="106" xfId="1" applyNumberFormat="1" applyFont="1" applyFill="1" applyBorder="1" applyAlignment="1" applyProtection="1">
      <alignment horizontal="center" vertical="center"/>
    </xf>
    <xf numFmtId="166" fontId="4" fillId="12" borderId="105" xfId="1" applyNumberFormat="1" applyFont="1" applyFill="1" applyBorder="1" applyProtection="1"/>
    <xf numFmtId="166" fontId="4" fillId="12" borderId="90" xfId="1" applyNumberFormat="1" applyFont="1" applyFill="1" applyBorder="1" applyProtection="1"/>
    <xf numFmtId="166" fontId="4" fillId="12" borderId="106" xfId="1" applyNumberFormat="1" applyFont="1" applyFill="1" applyBorder="1" applyProtection="1"/>
    <xf numFmtId="166" fontId="13" fillId="0" borderId="15" xfId="1" applyNumberFormat="1" applyFont="1" applyBorder="1" applyProtection="1">
      <protection locked="0"/>
    </xf>
    <xf numFmtId="166" fontId="13" fillId="0" borderId="5" xfId="1" applyNumberFormat="1" applyFont="1" applyBorder="1"/>
    <xf numFmtId="166" fontId="10" fillId="0" borderId="5" xfId="1" applyNumberFormat="1" applyFont="1" applyFill="1" applyBorder="1" applyProtection="1">
      <protection locked="0"/>
    </xf>
    <xf numFmtId="166" fontId="35" fillId="0" borderId="111" xfId="17" applyNumberFormat="1" applyFont="1" applyFill="1" applyBorder="1" applyAlignment="1" applyProtection="1">
      <protection locked="0"/>
    </xf>
    <xf numFmtId="166" fontId="10" fillId="0" borderId="5" xfId="1" applyNumberFormat="1" applyFont="1" applyBorder="1" applyProtection="1">
      <protection locked="0"/>
    </xf>
    <xf numFmtId="166" fontId="10" fillId="0" borderId="5" xfId="1" applyNumberFormat="1" applyFont="1" applyBorder="1"/>
    <xf numFmtId="166" fontId="10" fillId="0" borderId="112" xfId="1" applyNumberFormat="1" applyFont="1" applyBorder="1" applyProtection="1">
      <protection locked="0"/>
    </xf>
    <xf numFmtId="166" fontId="13" fillId="0" borderId="96" xfId="1" applyNumberFormat="1" applyFont="1" applyBorder="1" applyProtection="1">
      <protection locked="0"/>
    </xf>
    <xf numFmtId="166" fontId="13" fillId="0" borderId="113" xfId="1" applyNumberFormat="1" applyFont="1" applyBorder="1"/>
    <xf numFmtId="166" fontId="10" fillId="0" borderId="113" xfId="1" applyNumberFormat="1" applyFont="1" applyFill="1" applyBorder="1" applyProtection="1">
      <protection locked="0"/>
    </xf>
    <xf numFmtId="166" fontId="35" fillId="0" borderId="114" xfId="17" applyNumberFormat="1" applyFont="1" applyFill="1" applyBorder="1" applyAlignment="1" applyProtection="1">
      <protection locked="0"/>
    </xf>
    <xf numFmtId="166" fontId="10" fillId="0" borderId="113" xfId="1" applyNumberFormat="1" applyFont="1" applyBorder="1" applyProtection="1">
      <protection locked="0"/>
    </xf>
    <xf numFmtId="166" fontId="10" fillId="0" borderId="113" xfId="1" applyNumberFormat="1" applyFont="1" applyBorder="1"/>
    <xf numFmtId="166" fontId="10" fillId="0" borderId="115" xfId="1" applyNumberFormat="1" applyFont="1" applyBorder="1" applyProtection="1">
      <protection locked="0"/>
    </xf>
    <xf numFmtId="166" fontId="10" fillId="0" borderId="12" xfId="1" applyNumberFormat="1" applyFont="1" applyFill="1" applyBorder="1" applyProtection="1">
      <protection locked="0"/>
    </xf>
    <xf numFmtId="166" fontId="10" fillId="0" borderId="13" xfId="1" applyNumberFormat="1" applyFont="1" applyBorder="1" applyProtection="1">
      <protection locked="0"/>
    </xf>
    <xf numFmtId="166" fontId="13" fillId="0" borderId="0" xfId="1" applyNumberFormat="1" applyFont="1" applyBorder="1" applyProtection="1">
      <protection locked="0"/>
    </xf>
    <xf numFmtId="166" fontId="13" fillId="0" borderId="48" xfId="1" applyNumberFormat="1" applyFont="1" applyBorder="1"/>
    <xf numFmtId="166" fontId="10" fillId="0" borderId="48" xfId="1" applyNumberFormat="1" applyFont="1" applyBorder="1"/>
    <xf numFmtId="166" fontId="10" fillId="0" borderId="45" xfId="1" applyNumberFormat="1" applyFont="1" applyBorder="1" applyProtection="1">
      <protection locked="0"/>
    </xf>
    <xf numFmtId="166" fontId="35" fillId="0" borderId="48" xfId="17" applyNumberFormat="1" applyFont="1" applyFill="1" applyBorder="1" applyAlignment="1" applyProtection="1">
      <protection locked="0"/>
    </xf>
    <xf numFmtId="166" fontId="10" fillId="0" borderId="48" xfId="1" applyNumberFormat="1" applyFont="1" applyBorder="1" applyProtection="1">
      <protection locked="0"/>
    </xf>
    <xf numFmtId="166" fontId="13" fillId="0" borderId="48" xfId="1" applyNumberFormat="1" applyFont="1" applyFill="1" applyBorder="1"/>
    <xf numFmtId="166" fontId="10" fillId="0" borderId="116" xfId="1" applyNumberFormat="1" applyFont="1" applyBorder="1"/>
    <xf numFmtId="166" fontId="35" fillId="15" borderId="48" xfId="17" applyNumberFormat="1" applyFont="1" applyFill="1" applyBorder="1" applyAlignment="1" applyProtection="1">
      <protection locked="0"/>
    </xf>
    <xf numFmtId="166" fontId="13" fillId="0" borderId="48" xfId="1" applyNumberFormat="1" applyFont="1" applyBorder="1" applyProtection="1">
      <protection locked="0"/>
    </xf>
    <xf numFmtId="166" fontId="13" fillId="0" borderId="61" xfId="1" applyNumberFormat="1" applyFont="1" applyBorder="1" applyProtection="1">
      <protection locked="0"/>
    </xf>
    <xf numFmtId="166" fontId="13" fillId="0" borderId="78" xfId="1" applyNumberFormat="1" applyFont="1" applyBorder="1" applyProtection="1">
      <protection locked="0"/>
    </xf>
    <xf numFmtId="166" fontId="13" fillId="0" borderId="74" xfId="1" applyNumberFormat="1" applyFont="1" applyBorder="1"/>
    <xf numFmtId="166" fontId="10" fillId="0" borderId="74" xfId="1" applyNumberFormat="1" applyFont="1" applyBorder="1"/>
    <xf numFmtId="166" fontId="35" fillId="0" borderId="74" xfId="17" applyNumberFormat="1" applyFont="1" applyFill="1" applyBorder="1" applyAlignment="1" applyProtection="1">
      <protection locked="0"/>
    </xf>
    <xf numFmtId="166" fontId="13" fillId="0" borderId="74" xfId="1" applyNumberFormat="1" applyFont="1" applyFill="1" applyBorder="1"/>
    <xf numFmtId="166" fontId="10" fillId="0" borderId="56" xfId="1" applyNumberFormat="1" applyFont="1" applyBorder="1"/>
    <xf numFmtId="166" fontId="35" fillId="15" borderId="74" xfId="17" applyNumberFormat="1" applyFont="1" applyFill="1" applyBorder="1" applyAlignment="1" applyProtection="1">
      <protection locked="0"/>
    </xf>
    <xf numFmtId="166" fontId="13" fillId="0" borderId="74" xfId="1" applyNumberFormat="1" applyFont="1" applyBorder="1" applyProtection="1">
      <protection locked="0"/>
    </xf>
    <xf numFmtId="166" fontId="13" fillId="0" borderId="86" xfId="1" applyNumberFormat="1" applyFont="1" applyBorder="1" applyProtection="1">
      <protection locked="0"/>
    </xf>
    <xf numFmtId="166" fontId="10" fillId="0" borderId="91" xfId="1" applyNumberFormat="1" applyFont="1" applyBorder="1"/>
    <xf numFmtId="166" fontId="13" fillId="0" borderId="91" xfId="1" applyNumberFormat="1" applyFont="1" applyBorder="1" applyProtection="1">
      <protection locked="0"/>
    </xf>
    <xf numFmtId="166" fontId="4" fillId="0" borderId="15" xfId="1" applyNumberFormat="1" applyFont="1" applyFill="1" applyBorder="1" applyProtection="1">
      <protection locked="0"/>
    </xf>
    <xf numFmtId="166" fontId="4" fillId="0" borderId="5" xfId="1" applyNumberFormat="1" applyFont="1" applyBorder="1" applyProtection="1">
      <protection locked="0"/>
    </xf>
    <xf numFmtId="166" fontId="16" fillId="0" borderId="5" xfId="1" applyNumberFormat="1" applyFont="1" applyBorder="1" applyProtection="1">
      <protection locked="0"/>
    </xf>
    <xf numFmtId="166" fontId="4" fillId="0" borderId="112" xfId="1" applyNumberFormat="1" applyFont="1" applyBorder="1" applyProtection="1">
      <protection locked="0"/>
    </xf>
    <xf numFmtId="166" fontId="4" fillId="0" borderId="48" xfId="1" applyNumberFormat="1" applyFont="1" applyFill="1" applyBorder="1" applyProtection="1">
      <protection locked="0"/>
    </xf>
    <xf numFmtId="166" fontId="4" fillId="0" borderId="48" xfId="1" applyNumberFormat="1" applyFont="1" applyBorder="1" applyProtection="1"/>
    <xf numFmtId="166" fontId="4" fillId="0" borderId="78" xfId="1" applyNumberFormat="1" applyFont="1" applyBorder="1" applyProtection="1">
      <protection locked="0"/>
    </xf>
    <xf numFmtId="166" fontId="4" fillId="12" borderId="117" xfId="1" applyNumberFormat="1" applyFont="1" applyFill="1" applyBorder="1" applyProtection="1"/>
    <xf numFmtId="166" fontId="4" fillId="0" borderId="61" xfId="1" applyNumberFormat="1" applyFont="1" applyBorder="1" applyProtection="1"/>
    <xf numFmtId="166" fontId="6" fillId="0" borderId="48" xfId="1" applyNumberFormat="1" applyFont="1" applyBorder="1" applyProtection="1">
      <protection locked="0"/>
    </xf>
    <xf numFmtId="166" fontId="16" fillId="0" borderId="48" xfId="1" applyNumberFormat="1" applyFont="1" applyBorder="1" applyProtection="1">
      <protection locked="0"/>
    </xf>
    <xf numFmtId="166" fontId="16" fillId="0" borderId="48" xfId="1" applyNumberFormat="1" applyFont="1" applyFill="1" applyBorder="1" applyProtection="1">
      <protection locked="0"/>
    </xf>
    <xf numFmtId="166" fontId="4" fillId="0" borderId="48" xfId="1" applyNumberFormat="1" applyFont="1" applyFill="1" applyBorder="1" applyProtection="1"/>
    <xf numFmtId="166" fontId="16" fillId="0" borderId="48" xfId="1" applyNumberFormat="1" applyFont="1" applyFill="1" applyBorder="1" applyProtection="1"/>
    <xf numFmtId="166" fontId="34" fillId="0" borderId="111" xfId="17" applyNumberFormat="1" applyFont="1" applyFill="1" applyBorder="1" applyAlignment="1" applyProtection="1">
      <protection locked="0"/>
    </xf>
    <xf numFmtId="166" fontId="12" fillId="0" borderId="48" xfId="1" applyNumberFormat="1" applyFont="1" applyFill="1" applyBorder="1" applyProtection="1"/>
    <xf numFmtId="166" fontId="34" fillId="0" borderId="78" xfId="17" applyNumberFormat="1" applyFont="1" applyFill="1" applyBorder="1" applyAlignment="1" applyProtection="1">
      <protection locked="0"/>
    </xf>
    <xf numFmtId="166" fontId="4" fillId="0" borderId="96" xfId="1" applyNumberFormat="1" applyFont="1" applyFill="1" applyBorder="1" applyProtection="1">
      <protection locked="0"/>
    </xf>
    <xf numFmtId="166" fontId="4" fillId="0" borderId="113" xfId="1" applyNumberFormat="1" applyFont="1" applyBorder="1" applyProtection="1">
      <protection locked="0"/>
    </xf>
    <xf numFmtId="166" fontId="16" fillId="0" borderId="113" xfId="1" applyNumberFormat="1" applyFont="1" applyBorder="1" applyProtection="1">
      <protection locked="0"/>
    </xf>
    <xf numFmtId="166" fontId="4" fillId="0" borderId="115" xfId="1" applyNumberFormat="1" applyFont="1" applyBorder="1" applyProtection="1">
      <protection locked="0"/>
    </xf>
    <xf numFmtId="166" fontId="4" fillId="0" borderId="74" xfId="1" applyNumberFormat="1" applyFont="1" applyFill="1" applyBorder="1" applyProtection="1">
      <protection locked="0"/>
    </xf>
    <xf numFmtId="166" fontId="4" fillId="0" borderId="74" xfId="1" applyNumberFormat="1" applyFont="1" applyBorder="1" applyProtection="1"/>
    <xf numFmtId="166" fontId="4" fillId="0" borderId="86" xfId="1" applyNumberFormat="1" applyFont="1" applyBorder="1" applyProtection="1">
      <protection locked="0"/>
    </xf>
    <xf numFmtId="166" fontId="4" fillId="0" borderId="88" xfId="1" applyNumberFormat="1" applyFont="1" applyBorder="1" applyProtection="1"/>
    <xf numFmtId="166" fontId="6" fillId="0" borderId="74" xfId="1" applyNumberFormat="1" applyFont="1" applyBorder="1" applyProtection="1">
      <protection locked="0"/>
    </xf>
    <xf numFmtId="166" fontId="16" fillId="0" borderId="74" xfId="1" applyNumberFormat="1" applyFont="1" applyBorder="1" applyProtection="1">
      <protection locked="0"/>
    </xf>
    <xf numFmtId="166" fontId="16" fillId="0" borderId="74" xfId="1" applyNumberFormat="1" applyFont="1" applyFill="1" applyBorder="1" applyProtection="1">
      <protection locked="0"/>
    </xf>
    <xf numFmtId="166" fontId="4" fillId="0" borderId="74" xfId="1" applyNumberFormat="1" applyFont="1" applyFill="1" applyBorder="1" applyProtection="1"/>
    <xf numFmtId="166" fontId="16" fillId="0" borderId="74" xfId="1" applyNumberFormat="1" applyFont="1" applyFill="1" applyBorder="1" applyProtection="1"/>
    <xf numFmtId="166" fontId="34" fillId="0" borderId="114" xfId="17" applyNumberFormat="1" applyFont="1" applyFill="1" applyBorder="1" applyAlignment="1" applyProtection="1">
      <protection locked="0"/>
    </xf>
    <xf numFmtId="166" fontId="12" fillId="0" borderId="74" xfId="1" applyNumberFormat="1" applyFont="1" applyFill="1" applyBorder="1" applyProtection="1"/>
    <xf numFmtId="166" fontId="34" fillId="0" borderId="86" xfId="17" applyNumberFormat="1" applyFont="1" applyFill="1" applyBorder="1" applyAlignment="1" applyProtection="1">
      <protection locked="0"/>
    </xf>
    <xf numFmtId="166" fontId="4" fillId="0" borderId="12" xfId="1" applyNumberFormat="1" applyFont="1" applyBorder="1" applyProtection="1">
      <protection locked="0"/>
    </xf>
    <xf numFmtId="166" fontId="4" fillId="12" borderId="118" xfId="1" applyNumberFormat="1" applyFont="1" applyFill="1" applyBorder="1" applyProtection="1"/>
    <xf numFmtId="166" fontId="4" fillId="0" borderId="16" xfId="1" applyNumberFormat="1" applyFont="1" applyFill="1" applyBorder="1" applyProtection="1">
      <protection locked="0"/>
    </xf>
    <xf numFmtId="166" fontId="16" fillId="0" borderId="61" xfId="1" applyNumberFormat="1" applyFont="1" applyBorder="1" applyProtection="1">
      <protection locked="0"/>
    </xf>
    <xf numFmtId="166" fontId="6" fillId="0" borderId="15" xfId="1" applyNumberFormat="1" applyFont="1" applyFill="1" applyBorder="1" applyProtection="1">
      <protection locked="0"/>
    </xf>
    <xf numFmtId="166" fontId="6" fillId="0" borderId="5" xfId="1" applyNumberFormat="1" applyFont="1" applyFill="1" applyBorder="1" applyProtection="1">
      <protection locked="0"/>
    </xf>
    <xf numFmtId="166" fontId="16" fillId="0" borderId="88" xfId="1" applyNumberFormat="1" applyFont="1" applyBorder="1" applyProtection="1">
      <protection locked="0"/>
    </xf>
    <xf numFmtId="166" fontId="6" fillId="0" borderId="113" xfId="1" applyNumberFormat="1" applyFont="1" applyFill="1" applyBorder="1" applyProtection="1">
      <protection locked="0"/>
    </xf>
    <xf numFmtId="166" fontId="12" fillId="0" borderId="17" xfId="1" applyNumberFormat="1" applyFont="1" applyBorder="1" applyProtection="1"/>
    <xf numFmtId="166" fontId="6" fillId="0" borderId="13" xfId="1" applyNumberFormat="1" applyFont="1" applyFill="1" applyBorder="1" applyProtection="1">
      <protection locked="0"/>
    </xf>
    <xf numFmtId="166" fontId="34" fillId="0" borderId="119" xfId="17" applyNumberFormat="1" applyFont="1" applyFill="1" applyBorder="1" applyAlignment="1" applyProtection="1">
      <protection locked="0"/>
    </xf>
    <xf numFmtId="166" fontId="35" fillId="0" borderId="111" xfId="2" applyNumberFormat="1" applyFont="1" applyFill="1" applyBorder="1" applyAlignment="1" applyProtection="1">
      <alignment vertical="center" wrapText="1"/>
      <protection locked="0" hidden="1"/>
    </xf>
    <xf numFmtId="166" fontId="35" fillId="0" borderId="120" xfId="2" applyNumberFormat="1" applyFont="1" applyFill="1" applyBorder="1" applyAlignment="1" applyProtection="1">
      <alignment horizontal="right" vertical="center" wrapText="1"/>
      <protection locked="0" hidden="1"/>
    </xf>
    <xf numFmtId="166" fontId="34" fillId="0" borderId="121" xfId="17" applyNumberFormat="1" applyFont="1" applyFill="1" applyBorder="1" applyAlignment="1" applyProtection="1">
      <protection locked="0"/>
    </xf>
    <xf numFmtId="166" fontId="35" fillId="0" borderId="114" xfId="2" applyNumberFormat="1" applyFont="1" applyFill="1" applyBorder="1" applyAlignment="1" applyProtection="1">
      <alignment vertical="center" wrapText="1"/>
      <protection locked="0" hidden="1"/>
    </xf>
    <xf numFmtId="166" fontId="35" fillId="0" borderId="122" xfId="2" applyNumberFormat="1" applyFont="1" applyFill="1" applyBorder="1" applyAlignment="1" applyProtection="1">
      <alignment horizontal="right" vertical="center" wrapText="1"/>
      <protection locked="0" hidden="1"/>
    </xf>
    <xf numFmtId="166" fontId="39" fillId="0" borderId="123" xfId="17" applyNumberFormat="1" applyFont="1" applyFill="1" applyBorder="1" applyAlignment="1" applyProtection="1"/>
    <xf numFmtId="166" fontId="34" fillId="0" borderId="61" xfId="17" applyNumberFormat="1" applyFont="1" applyFill="1" applyBorder="1" applyAlignment="1" applyProtection="1">
      <protection locked="0"/>
    </xf>
    <xf numFmtId="166" fontId="34" fillId="0" borderId="48" xfId="17" applyNumberFormat="1" applyFont="1" applyFill="1" applyBorder="1" applyAlignment="1" applyProtection="1">
      <protection locked="0"/>
    </xf>
    <xf numFmtId="166" fontId="34" fillId="0" borderId="124" xfId="17" applyNumberFormat="1" applyFont="1" applyFill="1" applyBorder="1" applyAlignment="1" applyProtection="1">
      <protection locked="0"/>
    </xf>
    <xf numFmtId="166" fontId="32" fillId="0" borderId="48" xfId="1" applyNumberFormat="1" applyFont="1" applyBorder="1" applyProtection="1"/>
    <xf numFmtId="166" fontId="39" fillId="0" borderId="88" xfId="17" applyNumberFormat="1" applyFont="1" applyFill="1" applyBorder="1" applyAlignment="1" applyProtection="1"/>
    <xf numFmtId="166" fontId="34" fillId="0" borderId="88" xfId="17" applyNumberFormat="1" applyFont="1" applyFill="1" applyBorder="1" applyAlignment="1" applyProtection="1">
      <protection locked="0"/>
    </xf>
    <xf numFmtId="166" fontId="34" fillId="0" borderId="74" xfId="17" applyNumberFormat="1" applyFont="1" applyFill="1" applyBorder="1" applyAlignment="1" applyProtection="1">
      <protection locked="0"/>
    </xf>
    <xf numFmtId="166" fontId="34" fillId="0" borderId="56" xfId="17" applyNumberFormat="1" applyFont="1" applyFill="1" applyBorder="1" applyAlignment="1" applyProtection="1">
      <protection locked="0"/>
    </xf>
    <xf numFmtId="166" fontId="32" fillId="0" borderId="74" xfId="1" applyNumberFormat="1" applyFont="1" applyBorder="1" applyProtection="1"/>
    <xf numFmtId="166" fontId="32" fillId="0" borderId="0" xfId="1" applyNumberFormat="1" applyFont="1" applyBorder="1" applyProtection="1"/>
    <xf numFmtId="166" fontId="35" fillId="0" borderId="48" xfId="2" applyNumberFormat="1" applyFont="1" applyFill="1" applyBorder="1" applyAlignment="1" applyProtection="1">
      <alignment vertical="center" wrapText="1"/>
      <protection locked="0" hidden="1"/>
    </xf>
    <xf numFmtId="166" fontId="39" fillId="0" borderId="48" xfId="17" applyNumberFormat="1" applyFont="1" applyFill="1" applyBorder="1" applyAlignment="1" applyProtection="1"/>
    <xf numFmtId="166" fontId="34" fillId="0" borderId="120" xfId="17" applyNumberFormat="1" applyFont="1" applyFill="1" applyBorder="1" applyAlignment="1" applyProtection="1">
      <protection locked="0"/>
    </xf>
    <xf numFmtId="166" fontId="35" fillId="0" borderId="74" xfId="2" applyNumberFormat="1" applyFont="1" applyFill="1" applyBorder="1" applyAlignment="1" applyProtection="1">
      <alignment vertical="center" wrapText="1"/>
      <protection locked="0" hidden="1"/>
    </xf>
    <xf numFmtId="166" fontId="39" fillId="0" borderId="74" xfId="17" applyNumberFormat="1" applyFont="1" applyFill="1" applyBorder="1" applyAlignment="1" applyProtection="1"/>
    <xf numFmtId="166" fontId="34" fillId="0" borderId="122" xfId="17" applyNumberFormat="1" applyFont="1" applyFill="1" applyBorder="1" applyAlignment="1" applyProtection="1">
      <protection locked="0"/>
    </xf>
    <xf numFmtId="166" fontId="16" fillId="0" borderId="15" xfId="1" applyNumberFormat="1" applyFont="1" applyFill="1" applyBorder="1" applyProtection="1">
      <protection locked="0"/>
    </xf>
    <xf numFmtId="166" fontId="16" fillId="0" borderId="116" xfId="1" applyNumberFormat="1" applyFont="1" applyFill="1" applyBorder="1" applyProtection="1">
      <protection locked="0"/>
    </xf>
    <xf numFmtId="166" fontId="16" fillId="0" borderId="96" xfId="1" applyNumberFormat="1" applyFont="1" applyFill="1" applyBorder="1" applyProtection="1">
      <protection locked="0"/>
    </xf>
    <xf numFmtId="166" fontId="16" fillId="0" borderId="56" xfId="1" applyNumberFormat="1" applyFont="1" applyFill="1" applyBorder="1" applyProtection="1">
      <protection locked="0"/>
    </xf>
    <xf numFmtId="166" fontId="16" fillId="0" borderId="16" xfId="1" applyNumberFormat="1" applyFont="1" applyFill="1" applyBorder="1" applyProtection="1">
      <protection locked="0"/>
    </xf>
    <xf numFmtId="166" fontId="16" fillId="0" borderId="13" xfId="1" applyNumberFormat="1" applyFont="1" applyFill="1" applyBorder="1" applyProtection="1">
      <protection locked="0"/>
    </xf>
    <xf numFmtId="166" fontId="32" fillId="0" borderId="16" xfId="1" applyNumberFormat="1" applyFont="1" applyBorder="1" applyProtection="1"/>
    <xf numFmtId="166" fontId="35" fillId="0" borderId="13" xfId="2" applyNumberFormat="1" applyFont="1" applyFill="1" applyBorder="1" applyAlignment="1" applyProtection="1">
      <alignment horizontal="right" vertical="center" wrapText="1"/>
      <protection locked="0" hidden="1"/>
    </xf>
    <xf numFmtId="166" fontId="39" fillId="0" borderId="16" xfId="17" applyNumberFormat="1" applyFont="1" applyFill="1" applyBorder="1" applyAlignment="1" applyProtection="1"/>
    <xf numFmtId="0" fontId="64" fillId="25" borderId="20" xfId="1" applyFont="1" applyFill="1" applyBorder="1" applyAlignment="1">
      <alignment horizontal="center" wrapText="1"/>
    </xf>
    <xf numFmtId="0" fontId="64" fillId="25" borderId="21" xfId="1" applyFont="1" applyFill="1" applyBorder="1" applyAlignment="1">
      <alignment horizontal="center" wrapText="1"/>
    </xf>
    <xf numFmtId="0" fontId="64" fillId="25" borderId="38" xfId="1" applyFont="1" applyFill="1" applyBorder="1" applyAlignment="1">
      <alignment horizontal="center" wrapText="1"/>
    </xf>
    <xf numFmtId="0" fontId="66" fillId="0" borderId="0" xfId="0" applyFont="1" applyAlignment="1" applyProtection="1">
      <alignment horizontal="left" wrapText="1"/>
      <protection hidden="1"/>
    </xf>
    <xf numFmtId="0" fontId="57" fillId="25" borderId="20" xfId="1" applyFont="1" applyFill="1" applyBorder="1" applyAlignment="1">
      <alignment horizontal="center" wrapText="1"/>
    </xf>
    <xf numFmtId="0" fontId="63" fillId="25" borderId="38" xfId="0" applyFont="1" applyFill="1" applyBorder="1" applyAlignment="1">
      <alignment horizontal="center" wrapText="1"/>
    </xf>
    <xf numFmtId="0" fontId="51" fillId="0" borderId="20" xfId="0" applyFont="1" applyFill="1" applyBorder="1" applyAlignment="1">
      <alignment horizontal="center" wrapText="1"/>
    </xf>
    <xf numFmtId="0" fontId="51" fillId="0" borderId="21" xfId="0" applyFont="1" applyBorder="1" applyAlignment="1">
      <alignment horizontal="center"/>
    </xf>
    <xf numFmtId="0" fontId="51" fillId="0" borderId="38" xfId="0" applyFont="1" applyBorder="1" applyAlignment="1">
      <alignment horizontal="center"/>
    </xf>
  </cellXfs>
  <cellStyles count="19">
    <cellStyle name="Dziesiętny" xfId="6" builtinId="3"/>
    <cellStyle name="Dziesiętny 2" xfId="11"/>
    <cellStyle name="Excel Built-in Normal" xfId="1"/>
    <cellStyle name="Excel Built-in Normal 1" xfId="17"/>
    <cellStyle name="Normalny" xfId="0" builtinId="0"/>
    <cellStyle name="Normalny 2" xfId="2"/>
    <cellStyle name="Normalny 3" xfId="3"/>
    <cellStyle name="Normalny 4" xfId="4"/>
    <cellStyle name="Normalny 5" xfId="7"/>
    <cellStyle name="Normalny 6" xfId="9"/>
    <cellStyle name="Normalny 6 2" xfId="15"/>
    <cellStyle name="Normalny 7" xfId="12"/>
    <cellStyle name="Normalny 8" xfId="18"/>
    <cellStyle name="Normalny_interjarek" xfId="16"/>
    <cellStyle name="Normalny_I-T" xfId="14"/>
    <cellStyle name="Normalny_Sterylizacja - kalkulacja" xfId="13"/>
    <cellStyle name="Procentowy" xfId="5" builtinId="5"/>
    <cellStyle name="Procentowy 2" xfId="8"/>
    <cellStyle name="Procentowy 3" xfId="10"/>
  </cellStyles>
  <dxfs count="0"/>
  <tableStyles count="0" defaultTableStyle="TableStyleMedium9" defaultPivotStyle="PivotStyleLight16"/>
  <colors>
    <mruColors>
      <color rgb="FFE93207"/>
      <color rgb="FFFFFFCC"/>
      <color rgb="FF66FF99"/>
      <color rgb="FFCCFF66"/>
      <color rgb="FF2DA40C"/>
      <color rgb="FF4FFA12"/>
      <color rgb="FF99FF33"/>
      <color rgb="FF66FF66"/>
      <color rgb="FF6CFC24"/>
      <color rgb="FF4DA8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133350</xdr:rowOff>
    </xdr:from>
    <xdr:to>
      <xdr:col>5</xdr:col>
      <xdr:colOff>57912</xdr:colOff>
      <xdr:row>4</xdr:row>
      <xdr:rowOff>174417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4350"/>
          <a:ext cx="5287137" cy="4220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19050</xdr:rowOff>
    </xdr:from>
    <xdr:to>
      <xdr:col>8</xdr:col>
      <xdr:colOff>314325</xdr:colOff>
      <xdr:row>4</xdr:row>
      <xdr:rowOff>111158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180975"/>
          <a:ext cx="7239000" cy="5778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55</xdr:row>
      <xdr:rowOff>0</xdr:rowOff>
    </xdr:from>
    <xdr:to>
      <xdr:col>8</xdr:col>
      <xdr:colOff>451485</xdr:colOff>
      <xdr:row>59</xdr:row>
      <xdr:rowOff>55518</xdr:rowOff>
    </xdr:to>
    <xdr:pic>
      <xdr:nvPicPr>
        <xdr:cNvPr id="3" name="Obraz 2" descr="zestawienie dół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8953500"/>
          <a:ext cx="6515100" cy="7032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12"/>
  <sheetViews>
    <sheetView topLeftCell="A2" zoomScale="148" zoomScaleNormal="148" workbookViewId="0">
      <pane xSplit="2" ySplit="7" topLeftCell="C9" activePane="bottomRight" state="frozen"/>
      <selection activeCell="A2" sqref="A2"/>
      <selection pane="topRight" activeCell="B2" sqref="B2"/>
      <selection pane="bottomLeft" activeCell="A8" sqref="A8"/>
      <selection pane="bottomRight" activeCell="J5" sqref="J5"/>
    </sheetView>
  </sheetViews>
  <sheetFormatPr defaultColWidth="8.7109375" defaultRowHeight="12.75"/>
  <cols>
    <col min="1" max="1" width="5" style="1" customWidth="1"/>
    <col min="2" max="2" width="45.5703125" style="1" bestFit="1" customWidth="1"/>
    <col min="3" max="4" width="9.28515625" style="1" customWidth="1"/>
    <col min="5" max="5" width="9.28515625" style="2" customWidth="1"/>
    <col min="6" max="8" width="9.28515625" style="1" customWidth="1"/>
    <col min="9" max="10" width="8.85546875" style="1" bestFit="1" customWidth="1"/>
    <col min="11" max="11" width="9" style="1" bestFit="1" customWidth="1"/>
    <col min="12" max="16384" width="8.7109375" style="1"/>
  </cols>
  <sheetData>
    <row r="1" spans="1:11" ht="15" customHeight="1">
      <c r="B1" s="5"/>
      <c r="C1" s="5"/>
      <c r="D1" s="5"/>
      <c r="E1" s="5"/>
      <c r="F1" s="5"/>
      <c r="G1" s="5"/>
    </row>
    <row r="2" spans="1:11" ht="15" customHeight="1">
      <c r="B2" s="508" t="s">
        <v>288</v>
      </c>
      <c r="C2" s="505"/>
      <c r="D2" s="505"/>
      <c r="E2" s="505"/>
      <c r="F2" s="505"/>
      <c r="G2" s="5"/>
    </row>
    <row r="3" spans="1:11" ht="15" customHeight="1">
      <c r="B3" s="506"/>
      <c r="C3" s="505"/>
      <c r="D3" s="505"/>
      <c r="E3" s="505"/>
      <c r="F3" s="896"/>
      <c r="G3" s="896"/>
      <c r="H3" s="896"/>
      <c r="I3" s="896"/>
      <c r="J3" s="773"/>
      <c r="K3" s="773"/>
    </row>
    <row r="4" spans="1:11" ht="15" customHeight="1">
      <c r="B4" s="506"/>
      <c r="C4" s="505"/>
      <c r="D4" s="505"/>
      <c r="E4" s="505"/>
      <c r="F4" s="896"/>
      <c r="G4" s="896"/>
      <c r="H4" s="896"/>
      <c r="I4" s="896"/>
      <c r="J4" s="773"/>
      <c r="K4" s="773"/>
    </row>
    <row r="5" spans="1:11" ht="30" customHeight="1">
      <c r="B5" s="506"/>
      <c r="C5" s="505"/>
      <c r="D5" s="505"/>
      <c r="E5" s="505"/>
      <c r="F5" s="896"/>
      <c r="G5" s="896"/>
      <c r="H5" s="896"/>
      <c r="I5" s="896"/>
      <c r="J5" s="773"/>
      <c r="K5" s="773"/>
    </row>
    <row r="6" spans="1:11" ht="15" customHeight="1" thickBot="1">
      <c r="B6" s="510" t="s">
        <v>289</v>
      </c>
      <c r="C6" s="509"/>
      <c r="D6" s="5"/>
      <c r="E6" s="5"/>
      <c r="F6" s="561" t="s">
        <v>290</v>
      </c>
      <c r="G6" s="5"/>
    </row>
    <row r="7" spans="1:11" ht="13.5" customHeight="1" thickBot="1">
      <c r="A7" s="545"/>
      <c r="B7" s="565" t="s">
        <v>283</v>
      </c>
      <c r="C7" s="897" t="s">
        <v>294</v>
      </c>
      <c r="D7" s="898"/>
      <c r="E7" s="893" t="s">
        <v>295</v>
      </c>
      <c r="F7" s="894"/>
      <c r="G7" s="894"/>
      <c r="H7" s="894"/>
      <c r="I7" s="895"/>
    </row>
    <row r="8" spans="1:11" ht="16.5" customHeight="1" thickBot="1">
      <c r="A8" s="562"/>
      <c r="B8" s="566" t="s">
        <v>0</v>
      </c>
      <c r="C8" s="710">
        <v>45291</v>
      </c>
      <c r="D8" s="711">
        <v>45657</v>
      </c>
      <c r="E8" s="720" t="s">
        <v>298</v>
      </c>
      <c r="F8" s="712">
        <f>D8+365</f>
        <v>46022</v>
      </c>
      <c r="G8" s="712">
        <f>F8+365</f>
        <v>46387</v>
      </c>
      <c r="H8" s="711">
        <f t="shared" ref="H8" si="0">G8+365</f>
        <v>46752</v>
      </c>
      <c r="I8" s="711">
        <f>H8+366</f>
        <v>47118</v>
      </c>
    </row>
    <row r="9" spans="1:11" ht="15" customHeight="1" thickBot="1">
      <c r="A9" s="564" t="s">
        <v>109</v>
      </c>
      <c r="B9" s="190" t="s">
        <v>228</v>
      </c>
      <c r="C9" s="598">
        <f t="shared" ref="C9:H9" si="1">SUM(C11:C14)</f>
        <v>0</v>
      </c>
      <c r="D9" s="599">
        <f t="shared" si="1"/>
        <v>0</v>
      </c>
      <c r="E9" s="721">
        <f t="shared" si="1"/>
        <v>0</v>
      </c>
      <c r="F9" s="599">
        <f t="shared" si="1"/>
        <v>0</v>
      </c>
      <c r="G9" s="599">
        <f t="shared" si="1"/>
        <v>0</v>
      </c>
      <c r="H9" s="859">
        <f t="shared" si="1"/>
        <v>0</v>
      </c>
      <c r="I9" s="599">
        <f t="shared" ref="I9" si="2">SUM(I11:I14)</f>
        <v>0</v>
      </c>
      <c r="J9" s="88"/>
      <c r="K9" s="88"/>
    </row>
    <row r="10" spans="1:11" ht="15" customHeight="1">
      <c r="A10" s="563" t="s">
        <v>185</v>
      </c>
      <c r="B10" s="567" t="s">
        <v>92</v>
      </c>
      <c r="C10" s="769"/>
      <c r="D10" s="770"/>
      <c r="E10" s="771"/>
      <c r="F10" s="772"/>
      <c r="G10" s="854"/>
      <c r="H10" s="772"/>
      <c r="I10" s="857"/>
      <c r="J10" s="88"/>
      <c r="K10" s="88"/>
    </row>
    <row r="11" spans="1:11" ht="15" customHeight="1">
      <c r="A11" s="170" t="s">
        <v>105</v>
      </c>
      <c r="B11" s="568" t="s">
        <v>186</v>
      </c>
      <c r="C11" s="577"/>
      <c r="D11" s="578"/>
      <c r="E11" s="256"/>
      <c r="F11" s="255"/>
      <c r="G11" s="855"/>
      <c r="H11" s="27"/>
      <c r="I11" s="578"/>
      <c r="J11" s="43"/>
    </row>
    <row r="12" spans="1:11" ht="22.5">
      <c r="A12" s="170" t="s">
        <v>106</v>
      </c>
      <c r="B12" s="193" t="s">
        <v>187</v>
      </c>
      <c r="C12" s="579"/>
      <c r="D12" s="580"/>
      <c r="E12" s="256"/>
      <c r="F12" s="258"/>
      <c r="G12" s="856"/>
      <c r="H12" s="27"/>
      <c r="I12" s="858"/>
    </row>
    <row r="13" spans="1:11">
      <c r="A13" s="170" t="s">
        <v>107</v>
      </c>
      <c r="B13" s="194" t="s">
        <v>49</v>
      </c>
      <c r="C13" s="579"/>
      <c r="D13" s="580"/>
      <c r="E13" s="256"/>
      <c r="F13" s="258"/>
      <c r="G13" s="856"/>
      <c r="H13" s="27"/>
      <c r="I13" s="858"/>
    </row>
    <row r="14" spans="1:11" ht="13.5" thickBot="1">
      <c r="A14" s="210" t="s">
        <v>108</v>
      </c>
      <c r="B14" s="211" t="s">
        <v>94</v>
      </c>
      <c r="C14" s="581"/>
      <c r="D14" s="582"/>
      <c r="E14" s="256"/>
      <c r="F14" s="255"/>
      <c r="G14" s="855"/>
      <c r="H14" s="860"/>
      <c r="I14" s="578"/>
    </row>
    <row r="15" spans="1:11" ht="15" customHeight="1" thickBot="1">
      <c r="A15" s="213" t="s">
        <v>151</v>
      </c>
      <c r="B15" s="569" t="s">
        <v>60</v>
      </c>
      <c r="C15" s="598">
        <f>C16+C17+C18+C19+C21+C22+C24+C25</f>
        <v>0</v>
      </c>
      <c r="D15" s="599">
        <f t="shared" ref="D15:H15" si="3">D16+D17+D18+D19+D21+D22+D24+D25</f>
        <v>0</v>
      </c>
      <c r="E15" s="721">
        <f t="shared" si="3"/>
        <v>0</v>
      </c>
      <c r="F15" s="599">
        <f t="shared" si="3"/>
        <v>0</v>
      </c>
      <c r="G15" s="599">
        <f t="shared" si="3"/>
        <v>0</v>
      </c>
      <c r="H15" s="859">
        <f t="shared" si="3"/>
        <v>0</v>
      </c>
      <c r="I15" s="599">
        <f t="shared" ref="I15" si="4">I16+I17+I18+I19+I21+I22+I24+I25</f>
        <v>0</v>
      </c>
      <c r="J15" s="141"/>
    </row>
    <row r="16" spans="1:11" ht="15" customHeight="1">
      <c r="A16" s="212" t="s">
        <v>105</v>
      </c>
      <c r="B16" s="568" t="s">
        <v>25</v>
      </c>
      <c r="C16" s="729"/>
      <c r="D16" s="730"/>
      <c r="E16" s="713"/>
      <c r="F16" s="263"/>
      <c r="G16" s="861"/>
      <c r="H16" s="716"/>
      <c r="I16" s="864"/>
      <c r="J16" s="43"/>
    </row>
    <row r="17" spans="1:12" ht="15" customHeight="1">
      <c r="A17" s="208" t="s">
        <v>106</v>
      </c>
      <c r="B17" s="196" t="s">
        <v>189</v>
      </c>
      <c r="C17" s="589"/>
      <c r="D17" s="590"/>
      <c r="E17" s="143"/>
      <c r="F17" s="144"/>
      <c r="G17" s="832"/>
      <c r="H17" s="271"/>
      <c r="I17" s="848"/>
      <c r="J17" s="43"/>
      <c r="K17" s="120"/>
    </row>
    <row r="18" spans="1:12" ht="15" customHeight="1">
      <c r="A18" s="208" t="s">
        <v>107</v>
      </c>
      <c r="B18" s="196" t="s">
        <v>190</v>
      </c>
      <c r="C18" s="589"/>
      <c r="D18" s="590"/>
      <c r="E18" s="143"/>
      <c r="F18" s="144"/>
      <c r="G18" s="832"/>
      <c r="H18" s="271"/>
      <c r="I18" s="848"/>
      <c r="J18" s="43"/>
      <c r="K18" s="120"/>
    </row>
    <row r="19" spans="1:12" ht="15" customHeight="1">
      <c r="A19" s="208" t="s">
        <v>108</v>
      </c>
      <c r="B19" s="196" t="s">
        <v>191</v>
      </c>
      <c r="C19" s="589"/>
      <c r="D19" s="590"/>
      <c r="E19" s="713"/>
      <c r="F19" s="263"/>
      <c r="G19" s="861"/>
      <c r="H19" s="271"/>
      <c r="I19" s="864"/>
      <c r="J19" s="43"/>
      <c r="K19" s="120"/>
    </row>
    <row r="20" spans="1:12" ht="15" customHeight="1">
      <c r="A20" s="208"/>
      <c r="B20" s="196" t="s">
        <v>96</v>
      </c>
      <c r="C20" s="589"/>
      <c r="D20" s="590"/>
      <c r="E20" s="713"/>
      <c r="F20" s="263"/>
      <c r="G20" s="861"/>
      <c r="H20" s="271"/>
      <c r="I20" s="864"/>
      <c r="J20" s="43"/>
      <c r="K20" s="120"/>
    </row>
    <row r="21" spans="1:12" ht="15" customHeight="1">
      <c r="A21" s="208" t="s">
        <v>123</v>
      </c>
      <c r="B21" s="196" t="s">
        <v>192</v>
      </c>
      <c r="C21" s="589"/>
      <c r="D21" s="590"/>
      <c r="E21" s="143"/>
      <c r="F21" s="144"/>
      <c r="G21" s="832"/>
      <c r="H21" s="271"/>
      <c r="I21" s="848"/>
      <c r="J21" s="43"/>
      <c r="K21" s="43"/>
    </row>
    <row r="22" spans="1:12" ht="15" customHeight="1">
      <c r="A22" s="208" t="s">
        <v>152</v>
      </c>
      <c r="B22" s="196" t="s">
        <v>193</v>
      </c>
      <c r="C22" s="589"/>
      <c r="D22" s="590"/>
      <c r="E22" s="143"/>
      <c r="F22" s="144"/>
      <c r="G22" s="832"/>
      <c r="H22" s="271"/>
      <c r="I22" s="848"/>
      <c r="J22" s="43"/>
      <c r="K22" s="43"/>
    </row>
    <row r="23" spans="1:12" ht="15" customHeight="1">
      <c r="A23" s="208"/>
      <c r="B23" s="197" t="s">
        <v>52</v>
      </c>
      <c r="C23" s="589"/>
      <c r="D23" s="590"/>
      <c r="E23" s="713"/>
      <c r="F23" s="263"/>
      <c r="G23" s="861"/>
      <c r="H23" s="271"/>
      <c r="I23" s="864"/>
      <c r="J23" s="43"/>
      <c r="K23" s="43"/>
    </row>
    <row r="24" spans="1:12" ht="15" customHeight="1">
      <c r="A24" s="208" t="s">
        <v>153</v>
      </c>
      <c r="B24" s="196" t="s">
        <v>194</v>
      </c>
      <c r="C24" s="589"/>
      <c r="D24" s="590"/>
      <c r="E24" s="714"/>
      <c r="F24" s="142"/>
      <c r="G24" s="862"/>
      <c r="H24" s="270"/>
      <c r="I24" s="865"/>
      <c r="J24" s="43"/>
      <c r="K24" s="43"/>
      <c r="L24" s="43"/>
    </row>
    <row r="25" spans="1:12" ht="15" customHeight="1" thickBot="1">
      <c r="A25" s="215" t="s">
        <v>188</v>
      </c>
      <c r="B25" s="216" t="s">
        <v>195</v>
      </c>
      <c r="C25" s="731"/>
      <c r="D25" s="732"/>
      <c r="E25" s="715"/>
      <c r="F25" s="264"/>
      <c r="G25" s="863"/>
      <c r="H25" s="891"/>
      <c r="I25" s="866"/>
      <c r="J25" s="43"/>
      <c r="K25" s="43"/>
    </row>
    <row r="26" spans="1:12" ht="15" customHeight="1" thickBot="1">
      <c r="A26" s="224" t="s">
        <v>142</v>
      </c>
      <c r="B26" s="367" t="s">
        <v>203</v>
      </c>
      <c r="C26" s="600">
        <f t="shared" ref="C26:H26" si="5">C9-C15</f>
        <v>0</v>
      </c>
      <c r="D26" s="601">
        <f t="shared" si="5"/>
        <v>0</v>
      </c>
      <c r="E26" s="722">
        <f t="shared" si="5"/>
        <v>0</v>
      </c>
      <c r="F26" s="601">
        <f t="shared" si="5"/>
        <v>0</v>
      </c>
      <c r="G26" s="601">
        <f t="shared" si="5"/>
        <v>0</v>
      </c>
      <c r="H26" s="602">
        <f t="shared" si="5"/>
        <v>0</v>
      </c>
      <c r="I26" s="601">
        <f t="shared" ref="I26" si="6">I9-I15</f>
        <v>0</v>
      </c>
      <c r="J26" s="141"/>
    </row>
    <row r="27" spans="1:12" ht="15" customHeight="1">
      <c r="A27" s="223" t="s">
        <v>143</v>
      </c>
      <c r="B27" s="733" t="s">
        <v>204</v>
      </c>
      <c r="C27" s="734">
        <f t="shared" ref="C27:H27" si="7">SUM(C28:C31)</f>
        <v>0</v>
      </c>
      <c r="D27" s="735">
        <f t="shared" si="7"/>
        <v>0</v>
      </c>
      <c r="E27" s="736">
        <f t="shared" si="7"/>
        <v>0</v>
      </c>
      <c r="F27" s="737">
        <f t="shared" si="7"/>
        <v>0</v>
      </c>
      <c r="G27" s="867">
        <f t="shared" si="7"/>
        <v>0</v>
      </c>
      <c r="H27" s="892">
        <f t="shared" si="7"/>
        <v>0</v>
      </c>
      <c r="I27" s="872">
        <f t="shared" ref="I27" si="8">SUM(I28:I31)</f>
        <v>0</v>
      </c>
    </row>
    <row r="28" spans="1:12" ht="15" customHeight="1">
      <c r="A28" s="212" t="s">
        <v>105</v>
      </c>
      <c r="B28" s="199" t="s">
        <v>205</v>
      </c>
      <c r="C28" s="589"/>
      <c r="D28" s="590"/>
      <c r="E28" s="739"/>
      <c r="F28" s="716"/>
      <c r="G28" s="868"/>
      <c r="H28" s="271"/>
      <c r="I28" s="873"/>
    </row>
    <row r="29" spans="1:12" ht="15" customHeight="1">
      <c r="A29" s="208" t="s">
        <v>106</v>
      </c>
      <c r="B29" s="199" t="s">
        <v>206</v>
      </c>
      <c r="C29" s="589"/>
      <c r="D29" s="590"/>
      <c r="E29" s="724"/>
      <c r="F29" s="271"/>
      <c r="G29" s="869"/>
      <c r="H29" s="271"/>
      <c r="I29" s="874"/>
    </row>
    <row r="30" spans="1:12" ht="15" customHeight="1">
      <c r="A30" s="208" t="s">
        <v>107</v>
      </c>
      <c r="B30" s="199" t="s">
        <v>207</v>
      </c>
      <c r="C30" s="589"/>
      <c r="D30" s="590"/>
      <c r="E30" s="724"/>
      <c r="F30" s="271"/>
      <c r="G30" s="869"/>
      <c r="H30" s="271"/>
      <c r="I30" s="874"/>
    </row>
    <row r="31" spans="1:12" ht="15" customHeight="1">
      <c r="A31" s="208" t="s">
        <v>108</v>
      </c>
      <c r="B31" s="570" t="s">
        <v>208</v>
      </c>
      <c r="C31" s="589"/>
      <c r="D31" s="590"/>
      <c r="E31" s="718"/>
      <c r="F31" s="267"/>
      <c r="G31" s="870"/>
      <c r="H31" s="271"/>
      <c r="I31" s="875"/>
    </row>
    <row r="32" spans="1:12" ht="15" customHeight="1">
      <c r="A32" s="207" t="s">
        <v>196</v>
      </c>
      <c r="B32" s="571" t="s">
        <v>209</v>
      </c>
      <c r="C32" s="603">
        <f t="shared" ref="C32:H32" si="9">SUM(C33:C35)</f>
        <v>0</v>
      </c>
      <c r="D32" s="604">
        <f t="shared" si="9"/>
        <v>0</v>
      </c>
      <c r="E32" s="719">
        <f t="shared" si="9"/>
        <v>0</v>
      </c>
      <c r="F32" s="605">
        <f t="shared" si="9"/>
        <v>0</v>
      </c>
      <c r="G32" s="871">
        <f t="shared" si="9"/>
        <v>0</v>
      </c>
      <c r="H32" s="605">
        <f t="shared" si="9"/>
        <v>0</v>
      </c>
      <c r="I32" s="876">
        <f t="shared" ref="I32" si="10">SUM(I33:I35)</f>
        <v>0</v>
      </c>
    </row>
    <row r="33" spans="1:9" ht="15" customHeight="1">
      <c r="A33" s="208" t="s">
        <v>105</v>
      </c>
      <c r="B33" s="572" t="s">
        <v>210</v>
      </c>
      <c r="C33" s="589"/>
      <c r="D33" s="590"/>
      <c r="E33" s="724"/>
      <c r="F33" s="271"/>
      <c r="G33" s="869"/>
      <c r="H33" s="271"/>
      <c r="I33" s="874"/>
    </row>
    <row r="34" spans="1:9" ht="15" customHeight="1">
      <c r="A34" s="208" t="s">
        <v>106</v>
      </c>
      <c r="B34" s="572" t="s">
        <v>207</v>
      </c>
      <c r="C34" s="589"/>
      <c r="D34" s="590"/>
      <c r="E34" s="724"/>
      <c r="F34" s="271"/>
      <c r="G34" s="869"/>
      <c r="H34" s="271"/>
      <c r="I34" s="874"/>
    </row>
    <row r="35" spans="1:9" ht="15" customHeight="1" thickBot="1">
      <c r="A35" s="215" t="s">
        <v>107</v>
      </c>
      <c r="B35" s="573" t="s">
        <v>211</v>
      </c>
      <c r="C35" s="731"/>
      <c r="D35" s="732"/>
      <c r="E35" s="718"/>
      <c r="F35" s="267"/>
      <c r="G35" s="870"/>
      <c r="H35" s="717"/>
      <c r="I35" s="875"/>
    </row>
    <row r="36" spans="1:9" ht="15" customHeight="1" thickBot="1">
      <c r="A36" s="738" t="s">
        <v>197</v>
      </c>
      <c r="B36" s="383" t="s">
        <v>212</v>
      </c>
      <c r="C36" s="600">
        <f t="shared" ref="C36:H36" si="11">C26+C27-C32</f>
        <v>0</v>
      </c>
      <c r="D36" s="601">
        <f t="shared" si="11"/>
        <v>0</v>
      </c>
      <c r="E36" s="722">
        <f t="shared" si="11"/>
        <v>0</v>
      </c>
      <c r="F36" s="601">
        <f t="shared" si="11"/>
        <v>0</v>
      </c>
      <c r="G36" s="601">
        <f t="shared" si="11"/>
        <v>0</v>
      </c>
      <c r="H36" s="602">
        <f t="shared" si="11"/>
        <v>0</v>
      </c>
      <c r="I36" s="601">
        <f t="shared" ref="I36" si="12">I26+I27-I32</f>
        <v>0</v>
      </c>
    </row>
    <row r="37" spans="1:9" ht="15" customHeight="1">
      <c r="A37" s="223" t="s">
        <v>198</v>
      </c>
      <c r="B37" s="574" t="s">
        <v>213</v>
      </c>
      <c r="C37" s="606">
        <f t="shared" ref="C37:H37" si="13">C38+C39+C41+C43+C44</f>
        <v>0</v>
      </c>
      <c r="D37" s="607">
        <f t="shared" si="13"/>
        <v>0</v>
      </c>
      <c r="E37" s="608">
        <f t="shared" si="13"/>
        <v>0</v>
      </c>
      <c r="F37" s="608">
        <f t="shared" si="13"/>
        <v>0</v>
      </c>
      <c r="G37" s="877">
        <f t="shared" si="13"/>
        <v>0</v>
      </c>
      <c r="H37" s="890">
        <f t="shared" si="13"/>
        <v>0</v>
      </c>
      <c r="I37" s="607">
        <f t="shared" ref="I37" si="14">I38+I39+I41+I43+I44</f>
        <v>0</v>
      </c>
    </row>
    <row r="38" spans="1:9" ht="27" customHeight="1">
      <c r="A38" s="208" t="s">
        <v>105</v>
      </c>
      <c r="B38" s="575" t="s">
        <v>214</v>
      </c>
      <c r="C38" s="589"/>
      <c r="D38" s="590"/>
      <c r="E38" s="724"/>
      <c r="F38" s="271"/>
      <c r="G38" s="869"/>
      <c r="H38" s="271"/>
      <c r="I38" s="874"/>
    </row>
    <row r="39" spans="1:9" ht="15" customHeight="1">
      <c r="A39" s="208" t="s">
        <v>106</v>
      </c>
      <c r="B39" s="576" t="s">
        <v>215</v>
      </c>
      <c r="C39" s="587"/>
      <c r="D39" s="588"/>
      <c r="E39" s="723"/>
      <c r="F39" s="270"/>
      <c r="G39" s="878"/>
      <c r="H39" s="270"/>
      <c r="I39" s="881"/>
    </row>
    <row r="40" spans="1:9" ht="15" customHeight="1">
      <c r="A40" s="208"/>
      <c r="B40" s="576" t="s">
        <v>53</v>
      </c>
      <c r="C40" s="589"/>
      <c r="D40" s="590"/>
      <c r="E40" s="724"/>
      <c r="F40" s="271"/>
      <c r="G40" s="869"/>
      <c r="H40" s="271"/>
      <c r="I40" s="874"/>
    </row>
    <row r="41" spans="1:9" ht="15" customHeight="1">
      <c r="A41" s="208" t="s">
        <v>107</v>
      </c>
      <c r="B41" s="576" t="s">
        <v>216</v>
      </c>
      <c r="C41" s="589"/>
      <c r="D41" s="590"/>
      <c r="E41" s="724"/>
      <c r="F41" s="271"/>
      <c r="G41" s="869"/>
      <c r="H41" s="271"/>
      <c r="I41" s="874"/>
    </row>
    <row r="42" spans="1:9" ht="15" customHeight="1">
      <c r="A42" s="208"/>
      <c r="B42" s="576" t="s">
        <v>54</v>
      </c>
      <c r="C42" s="589"/>
      <c r="D42" s="590"/>
      <c r="E42" s="724"/>
      <c r="F42" s="271"/>
      <c r="G42" s="869"/>
      <c r="H42" s="271"/>
      <c r="I42" s="874"/>
    </row>
    <row r="43" spans="1:9" ht="15" customHeight="1">
      <c r="A43" s="208" t="s">
        <v>108</v>
      </c>
      <c r="B43" s="576" t="s">
        <v>217</v>
      </c>
      <c r="C43" s="589"/>
      <c r="D43" s="590"/>
      <c r="E43" s="724"/>
      <c r="F43" s="271"/>
      <c r="G43" s="869"/>
      <c r="H43" s="271"/>
      <c r="I43" s="874"/>
    </row>
    <row r="44" spans="1:9" ht="15" customHeight="1">
      <c r="A44" s="208" t="s">
        <v>123</v>
      </c>
      <c r="B44" s="576" t="s">
        <v>218</v>
      </c>
      <c r="C44" s="589"/>
      <c r="D44" s="590"/>
      <c r="E44" s="724"/>
      <c r="F44" s="271"/>
      <c r="G44" s="869"/>
      <c r="H44" s="271"/>
      <c r="I44" s="874"/>
    </row>
    <row r="45" spans="1:9" ht="15" customHeight="1">
      <c r="A45" s="207" t="s">
        <v>199</v>
      </c>
      <c r="B45" s="571" t="s">
        <v>219</v>
      </c>
      <c r="C45" s="609">
        <f>C46+C48+C50+C51</f>
        <v>0</v>
      </c>
      <c r="D45" s="610">
        <f>D46+D48+D50+D51</f>
        <v>0</v>
      </c>
      <c r="E45" s="725">
        <f>E46+E48+E50+E51</f>
        <v>0</v>
      </c>
      <c r="F45" s="611">
        <f t="shared" ref="F45:H45" si="15">F46+F48+F50+F51</f>
        <v>0</v>
      </c>
      <c r="G45" s="879">
        <f t="shared" si="15"/>
        <v>0</v>
      </c>
      <c r="H45" s="611">
        <f t="shared" si="15"/>
        <v>0</v>
      </c>
      <c r="I45" s="882">
        <f t="shared" ref="I45" si="16">I46+I48+I50+I51</f>
        <v>0</v>
      </c>
    </row>
    <row r="46" spans="1:9" ht="15" customHeight="1">
      <c r="A46" s="208" t="s">
        <v>105</v>
      </c>
      <c r="B46" s="568" t="s">
        <v>215</v>
      </c>
      <c r="C46" s="585"/>
      <c r="D46" s="586"/>
      <c r="E46" s="718"/>
      <c r="F46" s="267"/>
      <c r="G46" s="870"/>
      <c r="H46" s="271"/>
      <c r="I46" s="875"/>
    </row>
    <row r="47" spans="1:9" ht="15" customHeight="1">
      <c r="A47" s="208"/>
      <c r="B47" s="381" t="s">
        <v>55</v>
      </c>
      <c r="C47" s="591"/>
      <c r="D47" s="592"/>
      <c r="E47" s="726"/>
      <c r="F47" s="275"/>
      <c r="G47" s="880"/>
      <c r="H47" s="271"/>
      <c r="I47" s="883"/>
    </row>
    <row r="48" spans="1:9" ht="15" customHeight="1">
      <c r="A48" s="208" t="s">
        <v>106</v>
      </c>
      <c r="B48" s="576" t="s">
        <v>216</v>
      </c>
      <c r="C48" s="591"/>
      <c r="D48" s="590"/>
      <c r="E48" s="724"/>
      <c r="F48" s="271"/>
      <c r="G48" s="869"/>
      <c r="H48" s="271"/>
      <c r="I48" s="874"/>
    </row>
    <row r="49" spans="1:9" ht="15" customHeight="1">
      <c r="A49" s="208"/>
      <c r="B49" s="576" t="s">
        <v>54</v>
      </c>
      <c r="C49" s="591"/>
      <c r="D49" s="590"/>
      <c r="E49" s="724"/>
      <c r="F49" s="271"/>
      <c r="G49" s="869"/>
      <c r="H49" s="271"/>
      <c r="I49" s="874"/>
    </row>
    <row r="50" spans="1:9" ht="15" customHeight="1">
      <c r="A50" s="208" t="s">
        <v>107</v>
      </c>
      <c r="B50" s="576" t="s">
        <v>217</v>
      </c>
      <c r="C50" s="271"/>
      <c r="D50" s="590"/>
      <c r="E50" s="724"/>
      <c r="F50" s="271"/>
      <c r="G50" s="869"/>
      <c r="H50" s="271"/>
      <c r="I50" s="874"/>
    </row>
    <row r="51" spans="1:9" ht="15" customHeight="1" thickBot="1">
      <c r="A51" s="215" t="s">
        <v>108</v>
      </c>
      <c r="B51" s="165" t="s">
        <v>218</v>
      </c>
      <c r="C51" s="585"/>
      <c r="D51" s="586"/>
      <c r="E51" s="718"/>
      <c r="F51" s="267"/>
      <c r="G51" s="870"/>
      <c r="H51" s="717"/>
      <c r="I51" s="875"/>
    </row>
    <row r="52" spans="1:9" ht="15" customHeight="1" thickBot="1">
      <c r="A52" s="222" t="s">
        <v>105</v>
      </c>
      <c r="B52" s="367" t="s">
        <v>220</v>
      </c>
      <c r="C52" s="600">
        <f t="shared" ref="C52:H52" si="17">C36+C37-C45</f>
        <v>0</v>
      </c>
      <c r="D52" s="601">
        <f t="shared" si="17"/>
        <v>0</v>
      </c>
      <c r="E52" s="722">
        <f t="shared" si="17"/>
        <v>0</v>
      </c>
      <c r="F52" s="601">
        <f t="shared" si="17"/>
        <v>0</v>
      </c>
      <c r="G52" s="601">
        <f t="shared" si="17"/>
        <v>0</v>
      </c>
      <c r="H52" s="602">
        <f t="shared" si="17"/>
        <v>0</v>
      </c>
      <c r="I52" s="601">
        <f t="shared" ref="I52" si="18">I36+I37-I45</f>
        <v>0</v>
      </c>
    </row>
    <row r="53" spans="1:9" ht="15" customHeight="1">
      <c r="A53" s="212" t="s">
        <v>200</v>
      </c>
      <c r="B53" s="206" t="s">
        <v>221</v>
      </c>
      <c r="C53" s="593"/>
      <c r="D53" s="594"/>
      <c r="E53" s="727"/>
      <c r="F53" s="277"/>
      <c r="G53" s="884"/>
      <c r="H53" s="888"/>
      <c r="I53" s="886"/>
    </row>
    <row r="54" spans="1:9" ht="15" customHeight="1" thickBot="1">
      <c r="A54" s="215" t="s">
        <v>201</v>
      </c>
      <c r="B54" s="149" t="s">
        <v>222</v>
      </c>
      <c r="C54" s="595"/>
      <c r="D54" s="596"/>
      <c r="E54" s="728"/>
      <c r="F54" s="278"/>
      <c r="G54" s="885"/>
      <c r="H54" s="889"/>
      <c r="I54" s="887"/>
    </row>
    <row r="55" spans="1:9" ht="15" customHeight="1" thickBot="1">
      <c r="A55" s="222" t="s">
        <v>202</v>
      </c>
      <c r="B55" s="367" t="s">
        <v>223</v>
      </c>
      <c r="C55" s="600">
        <f t="shared" ref="C55:H55" si="19">C52-C53-C54</f>
        <v>0</v>
      </c>
      <c r="D55" s="601">
        <f t="shared" si="19"/>
        <v>0</v>
      </c>
      <c r="E55" s="722">
        <f t="shared" si="19"/>
        <v>0</v>
      </c>
      <c r="F55" s="601">
        <f t="shared" si="19"/>
        <v>0</v>
      </c>
      <c r="G55" s="601">
        <f t="shared" si="19"/>
        <v>0</v>
      </c>
      <c r="H55" s="602">
        <f t="shared" si="19"/>
        <v>0</v>
      </c>
      <c r="I55" s="601">
        <f>I52-I53-I54</f>
        <v>0</v>
      </c>
    </row>
    <row r="56" spans="1:9" ht="9.75" customHeight="1">
      <c r="B56" s="5"/>
      <c r="C56" s="6"/>
      <c r="D56" s="6"/>
      <c r="E56" s="6"/>
      <c r="F56" s="6"/>
      <c r="G56" s="6"/>
      <c r="H56" s="6"/>
    </row>
    <row r="57" spans="1:9">
      <c r="A57" s="209"/>
      <c r="B57" s="150" t="s">
        <v>40</v>
      </c>
      <c r="C57" s="151"/>
      <c r="D57" s="151"/>
      <c r="E57" s="151"/>
      <c r="F57" s="151"/>
      <c r="G57" s="151"/>
      <c r="H57" s="151"/>
      <c r="I57" s="151"/>
    </row>
    <row r="59" spans="1:9">
      <c r="E59" s="1"/>
    </row>
    <row r="63" spans="1:9">
      <c r="B63" s="505" t="s">
        <v>284</v>
      </c>
      <c r="C63" s="505"/>
      <c r="D63" s="505" t="s">
        <v>285</v>
      </c>
      <c r="E63" s="505"/>
    </row>
    <row r="64" spans="1:9">
      <c r="B64" s="507" t="s">
        <v>286</v>
      </c>
      <c r="C64" s="505"/>
      <c r="D64" s="507" t="s">
        <v>287</v>
      </c>
      <c r="E64" s="505"/>
    </row>
    <row r="66" spans="2:7">
      <c r="B66" s="121"/>
    </row>
    <row r="67" spans="2:7">
      <c r="B67" s="121"/>
    </row>
    <row r="68" spans="2:7">
      <c r="B68" s="53"/>
      <c r="C68" s="54"/>
      <c r="D68" s="54"/>
      <c r="E68" s="54"/>
      <c r="F68" s="54"/>
      <c r="G68" s="54"/>
    </row>
    <row r="69" spans="2:7">
      <c r="B69" s="53"/>
      <c r="C69" s="54"/>
      <c r="D69" s="54"/>
      <c r="E69" s="54"/>
      <c r="F69" s="54"/>
      <c r="G69" s="54"/>
    </row>
    <row r="70" spans="2:7">
      <c r="E70" s="1"/>
    </row>
    <row r="71" spans="2:7">
      <c r="E71" s="1"/>
    </row>
    <row r="72" spans="2:7">
      <c r="E72" s="1"/>
    </row>
    <row r="73" spans="2:7">
      <c r="E73" s="1"/>
    </row>
    <row r="74" spans="2:7">
      <c r="E74" s="1"/>
    </row>
    <row r="75" spans="2:7">
      <c r="E75" s="1"/>
    </row>
    <row r="76" spans="2:7">
      <c r="E76" s="1"/>
    </row>
    <row r="77" spans="2:7">
      <c r="E77" s="1"/>
    </row>
    <row r="78" spans="2:7">
      <c r="E78" s="1"/>
    </row>
    <row r="79" spans="2:7">
      <c r="E79" s="1"/>
    </row>
    <row r="80" spans="2:7">
      <c r="E80" s="1"/>
    </row>
    <row r="81" spans="5:5">
      <c r="E81" s="1"/>
    </row>
    <row r="82" spans="5:5">
      <c r="E82" s="1"/>
    </row>
    <row r="83" spans="5:5">
      <c r="E83" s="1"/>
    </row>
    <row r="84" spans="5:5">
      <c r="E84" s="1"/>
    </row>
    <row r="85" spans="5:5">
      <c r="E85" s="1"/>
    </row>
    <row r="86" spans="5:5">
      <c r="E86" s="1"/>
    </row>
    <row r="87" spans="5:5">
      <c r="E87" s="1"/>
    </row>
    <row r="88" spans="5:5">
      <c r="E88" s="1"/>
    </row>
    <row r="89" spans="5:5">
      <c r="E89" s="1"/>
    </row>
    <row r="90" spans="5:5">
      <c r="E90" s="1"/>
    </row>
    <row r="91" spans="5:5">
      <c r="E91" s="1"/>
    </row>
    <row r="92" spans="5:5">
      <c r="E92" s="1"/>
    </row>
    <row r="93" spans="5:5">
      <c r="E93" s="1"/>
    </row>
    <row r="94" spans="5:5">
      <c r="E94" s="1"/>
    </row>
    <row r="95" spans="5:5">
      <c r="E95" s="1"/>
    </row>
    <row r="96" spans="5:5">
      <c r="E96" s="1"/>
    </row>
    <row r="97" spans="5:5">
      <c r="E97" s="1"/>
    </row>
    <row r="98" spans="5:5">
      <c r="E98" s="1"/>
    </row>
    <row r="99" spans="5:5">
      <c r="E99" s="1"/>
    </row>
    <row r="130" spans="2:10" ht="15" customHeight="1">
      <c r="B130" s="3"/>
      <c r="C130" s="3"/>
      <c r="D130" s="3"/>
      <c r="E130" s="3"/>
      <c r="F130" s="3"/>
      <c r="G130" s="3"/>
    </row>
    <row r="131" spans="2:10" ht="15" customHeight="1">
      <c r="B131" s="3"/>
      <c r="C131" s="3"/>
      <c r="D131" s="3"/>
      <c r="E131" s="3"/>
      <c r="F131" s="3"/>
      <c r="G131" s="3"/>
    </row>
    <row r="132" spans="2:10" ht="15" customHeight="1">
      <c r="B132" s="3"/>
      <c r="C132" s="3"/>
      <c r="D132" s="3"/>
      <c r="E132" s="3"/>
      <c r="F132" s="3"/>
      <c r="G132" s="3"/>
    </row>
    <row r="133" spans="2:10" ht="15" customHeight="1"/>
    <row r="134" spans="2:10" ht="25.5" customHeight="1"/>
    <row r="135" spans="2:10" s="5" customFormat="1" ht="15" customHeight="1"/>
    <row r="136" spans="2:10" s="5" customFormat="1" ht="15" customHeight="1"/>
    <row r="137" spans="2:10" s="5" customFormat="1" ht="15" customHeight="1"/>
    <row r="138" spans="2:10" s="5" customFormat="1" ht="15" customHeight="1"/>
    <row r="139" spans="2:10" s="5" customFormat="1" ht="15" customHeight="1"/>
    <row r="140" spans="2:10" s="5" customFormat="1" ht="15" customHeight="1"/>
    <row r="141" spans="2:10" s="5" customFormat="1" ht="15" customHeight="1"/>
    <row r="142" spans="2:10" s="5" customFormat="1" ht="15" customHeight="1"/>
    <row r="143" spans="2:10" s="5" customFormat="1" ht="15" customHeight="1"/>
    <row r="144" spans="2:10" s="5" customFormat="1" ht="15" customHeight="1">
      <c r="J144" s="7"/>
    </row>
    <row r="145" s="5" customFormat="1" ht="15" customHeight="1"/>
    <row r="146" s="5" customFormat="1" ht="15" customHeight="1"/>
    <row r="147" s="5" customFormat="1" ht="15" customHeight="1"/>
    <row r="148" s="5" customFormat="1" ht="15" customHeight="1"/>
    <row r="149" s="5" customFormat="1" ht="15" customHeight="1"/>
    <row r="150" s="5" customFormat="1" ht="15" customHeight="1"/>
    <row r="151" s="5" customFormat="1" ht="15" customHeight="1"/>
    <row r="152" s="5" customFormat="1" ht="15" customHeight="1"/>
    <row r="153" s="5" customFormat="1" ht="15" customHeight="1"/>
    <row r="154" s="5" customFormat="1" ht="15" customHeight="1"/>
    <row r="155" s="5" customFormat="1" ht="15" customHeight="1"/>
    <row r="156" s="5" customFormat="1" ht="15" customHeight="1"/>
    <row r="157" s="5" customFormat="1" ht="15" customHeight="1"/>
    <row r="158" s="5" customFormat="1" ht="15" customHeight="1"/>
    <row r="159" s="5" customFormat="1" ht="15" customHeight="1"/>
    <row r="160" s="5" customFormat="1" ht="15" customHeight="1"/>
    <row r="161" s="5" customFormat="1" ht="15" customHeight="1"/>
    <row r="162" s="5" customFormat="1" ht="15" customHeight="1"/>
    <row r="163" s="5" customFormat="1" ht="15" customHeight="1"/>
    <row r="164" s="5" customFormat="1" ht="15" customHeight="1"/>
    <row r="165" s="5" customFormat="1" ht="15" customHeight="1"/>
    <row r="166" s="5" customFormat="1" ht="15" customHeight="1"/>
    <row r="167" s="5" customFormat="1" ht="15" customHeight="1"/>
    <row r="168" s="5" customFormat="1" ht="15" customHeight="1"/>
    <row r="169" s="5" customFormat="1" ht="15" customHeight="1"/>
    <row r="170" s="5" customFormat="1" ht="15" customHeight="1"/>
    <row r="171" s="5" customFormat="1" ht="15" customHeight="1"/>
    <row r="172" s="5" customFormat="1" ht="15" customHeight="1"/>
    <row r="197" spans="2:7">
      <c r="B197" s="3"/>
      <c r="C197" s="3"/>
      <c r="D197" s="3"/>
      <c r="E197" s="3"/>
      <c r="F197" s="3"/>
      <c r="G197" s="3"/>
    </row>
    <row r="198" spans="2:7">
      <c r="B198" s="3"/>
      <c r="C198" s="3"/>
      <c r="D198" s="3"/>
      <c r="E198" s="3"/>
      <c r="F198" s="3"/>
      <c r="G198" s="3"/>
    </row>
    <row r="211" spans="2:7">
      <c r="B211" s="8"/>
      <c r="C211" s="8"/>
      <c r="D211" s="8"/>
      <c r="E211" s="9"/>
      <c r="F211" s="8"/>
      <c r="G211" s="8"/>
    </row>
    <row r="212" spans="2:7">
      <c r="B212" s="8"/>
      <c r="C212" s="8"/>
      <c r="D212" s="8"/>
      <c r="E212" s="9"/>
      <c r="F212" s="8"/>
      <c r="G212" s="8"/>
    </row>
    <row r="213" spans="2:7">
      <c r="B213" s="8"/>
      <c r="C213" s="8"/>
      <c r="D213" s="8"/>
      <c r="E213" s="9"/>
      <c r="F213" s="8"/>
      <c r="G213" s="8"/>
    </row>
    <row r="214" spans="2:7">
      <c r="B214" s="8"/>
      <c r="C214" s="8"/>
      <c r="D214" s="8"/>
      <c r="E214" s="9"/>
      <c r="F214" s="8"/>
      <c r="G214" s="8"/>
    </row>
    <row r="215" spans="2:7">
      <c r="B215" s="8"/>
      <c r="C215" s="8"/>
      <c r="D215" s="8"/>
      <c r="E215" s="9"/>
      <c r="F215" s="8"/>
      <c r="G215" s="8"/>
    </row>
    <row r="216" spans="2:7">
      <c r="B216" s="8"/>
      <c r="C216" s="8"/>
      <c r="D216" s="8"/>
      <c r="E216" s="9"/>
      <c r="F216" s="8"/>
      <c r="G216" s="8"/>
    </row>
    <row r="217" spans="2:7">
      <c r="B217" s="8"/>
      <c r="C217" s="8"/>
      <c r="D217" s="8"/>
      <c r="E217" s="9"/>
      <c r="F217" s="8"/>
      <c r="G217" s="8"/>
    </row>
    <row r="218" spans="2:7">
      <c r="B218" s="8"/>
      <c r="C218" s="8"/>
      <c r="D218" s="8"/>
      <c r="E218" s="9"/>
      <c r="F218" s="8"/>
      <c r="G218" s="8"/>
    </row>
    <row r="219" spans="2:7">
      <c r="B219" s="8"/>
      <c r="C219" s="8"/>
      <c r="D219" s="8"/>
      <c r="E219" s="9"/>
      <c r="F219" s="8"/>
      <c r="G219" s="8"/>
    </row>
    <row r="220" spans="2:7">
      <c r="B220" s="8"/>
      <c r="C220" s="8"/>
      <c r="D220" s="8"/>
      <c r="E220" s="9"/>
      <c r="F220" s="8"/>
      <c r="G220" s="8"/>
    </row>
    <row r="221" spans="2:7">
      <c r="B221" s="8"/>
      <c r="C221" s="8"/>
      <c r="D221" s="8"/>
      <c r="E221" s="9"/>
      <c r="F221" s="8"/>
      <c r="G221" s="8"/>
    </row>
    <row r="222" spans="2:7">
      <c r="B222" s="8"/>
      <c r="C222" s="8"/>
      <c r="D222" s="8"/>
      <c r="E222" s="9"/>
      <c r="F222" s="8"/>
      <c r="G222" s="8"/>
    </row>
    <row r="223" spans="2:7">
      <c r="B223" s="8"/>
      <c r="C223" s="8"/>
      <c r="D223" s="8"/>
      <c r="E223" s="9"/>
      <c r="F223" s="8"/>
      <c r="G223" s="8"/>
    </row>
    <row r="224" spans="2:7">
      <c r="B224" s="8"/>
      <c r="C224" s="8"/>
      <c r="D224" s="8"/>
      <c r="E224" s="9"/>
      <c r="F224" s="8"/>
      <c r="G224" s="8"/>
    </row>
    <row r="225" spans="2:7">
      <c r="B225" s="8"/>
      <c r="C225" s="8"/>
      <c r="D225" s="8"/>
      <c r="E225" s="9"/>
      <c r="F225" s="8"/>
      <c r="G225" s="8"/>
    </row>
    <row r="226" spans="2:7">
      <c r="B226" s="8"/>
      <c r="C226" s="8"/>
      <c r="D226" s="8"/>
      <c r="E226" s="9"/>
      <c r="F226" s="8"/>
      <c r="G226" s="8"/>
    </row>
    <row r="227" spans="2:7">
      <c r="B227" s="8"/>
      <c r="C227" s="8"/>
      <c r="D227" s="8"/>
      <c r="E227" s="9"/>
      <c r="F227" s="8"/>
      <c r="G227" s="8"/>
    </row>
    <row r="228" spans="2:7">
      <c r="B228" s="8"/>
      <c r="C228" s="8"/>
      <c r="D228" s="8"/>
      <c r="E228" s="9"/>
      <c r="F228" s="8"/>
      <c r="G228" s="8"/>
    </row>
    <row r="229" spans="2:7">
      <c r="B229" s="8"/>
      <c r="C229" s="8"/>
      <c r="D229" s="8"/>
      <c r="E229" s="9"/>
      <c r="F229" s="8"/>
      <c r="G229" s="8"/>
    </row>
    <row r="230" spans="2:7">
      <c r="B230" s="8"/>
      <c r="C230" s="8"/>
      <c r="D230" s="8"/>
      <c r="E230" s="9"/>
      <c r="F230" s="8"/>
      <c r="G230" s="8"/>
    </row>
    <row r="231" spans="2:7">
      <c r="B231" s="8"/>
      <c r="C231" s="8"/>
      <c r="D231" s="8"/>
      <c r="E231" s="9"/>
      <c r="F231" s="8"/>
      <c r="G231" s="8"/>
    </row>
    <row r="232" spans="2:7">
      <c r="B232" s="8"/>
      <c r="C232" s="8"/>
      <c r="D232" s="8"/>
      <c r="E232" s="9"/>
      <c r="F232" s="8"/>
      <c r="G232" s="8"/>
    </row>
    <row r="233" spans="2:7">
      <c r="B233" s="8"/>
      <c r="C233" s="8"/>
      <c r="D233" s="8"/>
      <c r="E233" s="9"/>
      <c r="F233" s="8"/>
      <c r="G233" s="8"/>
    </row>
    <row r="234" spans="2:7">
      <c r="B234" s="8"/>
      <c r="C234" s="8"/>
      <c r="D234" s="8"/>
      <c r="E234" s="9"/>
      <c r="F234" s="8"/>
      <c r="G234" s="8"/>
    </row>
    <row r="235" spans="2:7">
      <c r="B235" s="8"/>
      <c r="C235" s="8"/>
      <c r="D235" s="8"/>
      <c r="E235" s="9"/>
      <c r="F235" s="8"/>
      <c r="G235" s="8"/>
    </row>
    <row r="236" spans="2:7">
      <c r="B236" s="8"/>
      <c r="C236" s="8"/>
      <c r="D236" s="8"/>
      <c r="E236" s="9"/>
      <c r="F236" s="8"/>
      <c r="G236" s="8"/>
    </row>
    <row r="237" spans="2:7">
      <c r="B237" s="8"/>
      <c r="C237" s="8"/>
      <c r="D237" s="8"/>
      <c r="E237" s="9"/>
      <c r="F237" s="8"/>
      <c r="G237" s="8"/>
    </row>
    <row r="238" spans="2:7">
      <c r="B238" s="8"/>
      <c r="C238" s="8"/>
      <c r="D238" s="8"/>
      <c r="E238" s="9"/>
      <c r="F238" s="8"/>
      <c r="G238" s="8"/>
    </row>
    <row r="239" spans="2:7">
      <c r="B239" s="8"/>
      <c r="C239" s="8"/>
      <c r="D239" s="8"/>
      <c r="E239" s="9"/>
      <c r="F239" s="8"/>
      <c r="G239" s="8"/>
    </row>
    <row r="240" spans="2:7">
      <c r="B240" s="8"/>
      <c r="C240" s="8"/>
      <c r="D240" s="8"/>
      <c r="E240" s="9"/>
      <c r="F240" s="8"/>
      <c r="G240" s="8"/>
    </row>
    <row r="241" spans="2:7">
      <c r="B241" s="8"/>
      <c r="C241" s="8"/>
      <c r="D241" s="8"/>
      <c r="E241" s="9"/>
      <c r="F241" s="8"/>
      <c r="G241" s="8"/>
    </row>
    <row r="242" spans="2:7">
      <c r="B242" s="8"/>
      <c r="C242" s="8"/>
      <c r="D242" s="8"/>
      <c r="E242" s="9"/>
      <c r="F242" s="8"/>
      <c r="G242" s="8"/>
    </row>
    <row r="243" spans="2:7">
      <c r="B243" s="8"/>
      <c r="C243" s="8"/>
      <c r="D243" s="8"/>
      <c r="E243" s="9"/>
      <c r="F243" s="8"/>
      <c r="G243" s="8"/>
    </row>
    <row r="244" spans="2:7">
      <c r="B244" s="8"/>
      <c r="C244" s="8"/>
      <c r="D244" s="8"/>
      <c r="E244" s="9"/>
      <c r="F244" s="8"/>
      <c r="G244" s="8"/>
    </row>
    <row r="245" spans="2:7">
      <c r="B245" s="8"/>
      <c r="C245" s="8"/>
      <c r="D245" s="8"/>
      <c r="E245" s="9"/>
      <c r="F245" s="8"/>
      <c r="G245" s="8"/>
    </row>
    <row r="246" spans="2:7">
      <c r="B246" s="8"/>
      <c r="C246" s="8"/>
      <c r="D246" s="8"/>
      <c r="E246" s="9"/>
      <c r="F246" s="8"/>
      <c r="G246" s="8"/>
    </row>
    <row r="247" spans="2:7">
      <c r="B247" s="8"/>
      <c r="C247" s="8"/>
      <c r="D247" s="8"/>
      <c r="E247" s="9"/>
      <c r="F247" s="8"/>
      <c r="G247" s="8"/>
    </row>
    <row r="248" spans="2:7">
      <c r="B248" s="8"/>
      <c r="C248" s="8"/>
      <c r="D248" s="8"/>
      <c r="E248" s="9"/>
      <c r="F248" s="8"/>
      <c r="G248" s="8"/>
    </row>
    <row r="249" spans="2:7">
      <c r="B249" s="8"/>
      <c r="C249" s="8"/>
      <c r="D249" s="8"/>
      <c r="E249" s="9"/>
      <c r="F249" s="8"/>
      <c r="G249" s="8"/>
    </row>
    <row r="250" spans="2:7">
      <c r="B250" s="8"/>
      <c r="C250" s="8"/>
      <c r="D250" s="8"/>
      <c r="E250" s="9"/>
      <c r="F250" s="8"/>
      <c r="G250" s="8"/>
    </row>
    <row r="251" spans="2:7">
      <c r="B251" s="8"/>
      <c r="C251" s="8"/>
      <c r="D251" s="8"/>
      <c r="E251" s="9"/>
      <c r="F251" s="8"/>
      <c r="G251" s="8"/>
    </row>
    <row r="252" spans="2:7">
      <c r="B252" s="8"/>
      <c r="C252" s="8"/>
      <c r="D252" s="8"/>
      <c r="E252" s="9"/>
      <c r="F252" s="8"/>
      <c r="G252" s="8"/>
    </row>
    <row r="253" spans="2:7">
      <c r="B253" s="8"/>
      <c r="C253" s="8"/>
      <c r="D253" s="8"/>
      <c r="E253" s="9"/>
      <c r="F253" s="8"/>
      <c r="G253" s="8"/>
    </row>
    <row r="254" spans="2:7">
      <c r="B254" s="8"/>
      <c r="C254" s="8"/>
      <c r="D254" s="8"/>
      <c r="E254" s="9"/>
      <c r="F254" s="8"/>
      <c r="G254" s="8"/>
    </row>
    <row r="255" spans="2:7">
      <c r="B255" s="8"/>
      <c r="C255" s="8"/>
      <c r="D255" s="8"/>
      <c r="E255" s="9"/>
      <c r="F255" s="8"/>
      <c r="G255" s="8"/>
    </row>
    <row r="256" spans="2:7">
      <c r="B256" s="8"/>
      <c r="C256" s="8"/>
      <c r="D256" s="8"/>
      <c r="E256" s="9"/>
      <c r="F256" s="8"/>
      <c r="G256" s="8"/>
    </row>
    <row r="257" spans="2:7">
      <c r="B257" s="8"/>
      <c r="C257" s="8"/>
      <c r="D257" s="8"/>
      <c r="E257" s="9"/>
      <c r="F257" s="8"/>
      <c r="G257" s="8"/>
    </row>
    <row r="258" spans="2:7">
      <c r="B258" s="8"/>
      <c r="C258" s="8"/>
      <c r="D258" s="8"/>
      <c r="E258" s="9"/>
      <c r="F258" s="8"/>
      <c r="G258" s="8"/>
    </row>
    <row r="259" spans="2:7">
      <c r="B259" s="8"/>
      <c r="C259" s="8"/>
      <c r="D259" s="8"/>
      <c r="E259" s="9"/>
      <c r="F259" s="8"/>
      <c r="G259" s="8"/>
    </row>
    <row r="260" spans="2:7">
      <c r="B260" s="8"/>
      <c r="C260" s="8"/>
      <c r="D260" s="8"/>
      <c r="E260" s="9"/>
      <c r="F260" s="8"/>
      <c r="G260" s="8"/>
    </row>
    <row r="261" spans="2:7">
      <c r="B261" s="8"/>
      <c r="C261" s="8"/>
      <c r="D261" s="8"/>
      <c r="E261" s="9"/>
      <c r="F261" s="8"/>
      <c r="G261" s="8"/>
    </row>
    <row r="262" spans="2:7">
      <c r="B262" s="8"/>
      <c r="C262" s="8"/>
      <c r="D262" s="8"/>
      <c r="E262" s="9"/>
      <c r="F262" s="8"/>
      <c r="G262" s="8"/>
    </row>
    <row r="263" spans="2:7">
      <c r="B263" s="8"/>
      <c r="C263" s="8"/>
      <c r="D263" s="8"/>
      <c r="E263" s="9"/>
      <c r="F263" s="8"/>
      <c r="G263" s="8"/>
    </row>
    <row r="264" spans="2:7">
      <c r="B264" s="8"/>
      <c r="C264" s="8"/>
      <c r="D264" s="8"/>
      <c r="E264" s="9"/>
      <c r="F264" s="8"/>
      <c r="G264" s="8"/>
    </row>
    <row r="265" spans="2:7">
      <c r="B265" s="8"/>
      <c r="C265" s="8"/>
      <c r="D265" s="8"/>
      <c r="E265" s="9"/>
      <c r="F265" s="8"/>
      <c r="G265" s="8"/>
    </row>
    <row r="266" spans="2:7">
      <c r="B266" s="8"/>
      <c r="C266" s="8"/>
      <c r="D266" s="8"/>
      <c r="E266" s="9"/>
      <c r="F266" s="8"/>
      <c r="G266" s="8"/>
    </row>
    <row r="267" spans="2:7">
      <c r="B267" s="8"/>
      <c r="C267" s="8"/>
      <c r="D267" s="8"/>
      <c r="E267" s="9"/>
      <c r="F267" s="8"/>
      <c r="G267" s="8"/>
    </row>
    <row r="268" spans="2:7">
      <c r="B268" s="8"/>
      <c r="C268" s="8"/>
      <c r="D268" s="8"/>
      <c r="E268" s="9"/>
      <c r="F268" s="8"/>
      <c r="G268" s="8"/>
    </row>
    <row r="269" spans="2:7">
      <c r="B269" s="8"/>
      <c r="C269" s="8"/>
      <c r="D269" s="8"/>
      <c r="E269" s="9"/>
      <c r="F269" s="8"/>
      <c r="G269" s="8"/>
    </row>
    <row r="270" spans="2:7">
      <c r="B270" s="8"/>
      <c r="C270" s="8"/>
      <c r="D270" s="8"/>
      <c r="E270" s="9"/>
      <c r="F270" s="8"/>
      <c r="G270" s="8"/>
    </row>
    <row r="271" spans="2:7">
      <c r="B271" s="8"/>
      <c r="C271" s="8"/>
      <c r="D271" s="8"/>
      <c r="E271" s="9"/>
      <c r="F271" s="8"/>
      <c r="G271" s="8"/>
    </row>
    <row r="272" spans="2:7">
      <c r="B272" s="8"/>
      <c r="C272" s="8"/>
      <c r="D272" s="8"/>
      <c r="E272" s="9"/>
      <c r="F272" s="8"/>
      <c r="G272" s="8"/>
    </row>
    <row r="273" spans="2:7">
      <c r="B273" s="8"/>
      <c r="C273" s="8"/>
      <c r="D273" s="8"/>
      <c r="E273" s="9"/>
      <c r="F273" s="8"/>
      <c r="G273" s="8"/>
    </row>
    <row r="274" spans="2:7">
      <c r="B274" s="8"/>
      <c r="C274" s="8"/>
      <c r="D274" s="8"/>
      <c r="E274" s="9"/>
      <c r="F274" s="8"/>
      <c r="G274" s="8"/>
    </row>
    <row r="275" spans="2:7">
      <c r="B275" s="8"/>
      <c r="C275" s="8"/>
      <c r="D275" s="8"/>
      <c r="E275" s="9"/>
      <c r="F275" s="8"/>
      <c r="G275" s="8"/>
    </row>
    <row r="276" spans="2:7">
      <c r="B276" s="8"/>
      <c r="C276" s="8"/>
      <c r="D276" s="8"/>
      <c r="E276" s="9"/>
      <c r="F276" s="8"/>
      <c r="G276" s="8"/>
    </row>
    <row r="277" spans="2:7">
      <c r="B277" s="8"/>
      <c r="C277" s="8"/>
      <c r="D277" s="8"/>
      <c r="E277" s="9"/>
      <c r="F277" s="8"/>
      <c r="G277" s="8"/>
    </row>
    <row r="278" spans="2:7">
      <c r="B278" s="8"/>
      <c r="C278" s="8"/>
      <c r="D278" s="8"/>
      <c r="E278" s="9"/>
      <c r="F278" s="8"/>
      <c r="G278" s="8"/>
    </row>
    <row r="279" spans="2:7">
      <c r="B279" s="8"/>
      <c r="C279" s="8"/>
      <c r="D279" s="8"/>
      <c r="E279" s="9"/>
      <c r="F279" s="8"/>
      <c r="G279" s="8"/>
    </row>
    <row r="280" spans="2:7">
      <c r="B280" s="8"/>
      <c r="C280" s="8"/>
      <c r="D280" s="8"/>
      <c r="E280" s="9"/>
      <c r="F280" s="8"/>
      <c r="G280" s="8"/>
    </row>
    <row r="281" spans="2:7">
      <c r="B281" s="8"/>
      <c r="C281" s="8"/>
      <c r="D281" s="8"/>
      <c r="E281" s="9"/>
      <c r="F281" s="8"/>
      <c r="G281" s="8"/>
    </row>
    <row r="282" spans="2:7">
      <c r="B282" s="8"/>
      <c r="C282" s="8"/>
      <c r="D282" s="8"/>
      <c r="E282" s="9"/>
      <c r="F282" s="8"/>
      <c r="G282" s="8"/>
    </row>
    <row r="283" spans="2:7">
      <c r="B283" s="8"/>
      <c r="C283" s="8"/>
      <c r="D283" s="8"/>
      <c r="E283" s="9"/>
      <c r="F283" s="8"/>
      <c r="G283" s="8"/>
    </row>
    <row r="284" spans="2:7">
      <c r="B284" s="8"/>
      <c r="C284" s="8"/>
      <c r="D284" s="8"/>
      <c r="E284" s="9"/>
      <c r="F284" s="8"/>
      <c r="G284" s="8"/>
    </row>
    <row r="285" spans="2:7">
      <c r="B285" s="8"/>
      <c r="C285" s="8"/>
      <c r="D285" s="8"/>
      <c r="E285" s="9"/>
      <c r="F285" s="8"/>
      <c r="G285" s="8"/>
    </row>
    <row r="286" spans="2:7">
      <c r="B286" s="8"/>
      <c r="C286" s="8"/>
      <c r="D286" s="8"/>
      <c r="E286" s="9"/>
      <c r="F286" s="8"/>
      <c r="G286" s="8"/>
    </row>
    <row r="287" spans="2:7">
      <c r="B287" s="8"/>
      <c r="C287" s="8"/>
      <c r="D287" s="8"/>
      <c r="E287" s="9"/>
      <c r="F287" s="8"/>
      <c r="G287" s="8"/>
    </row>
    <row r="288" spans="2:7">
      <c r="B288" s="8"/>
      <c r="C288" s="8"/>
      <c r="D288" s="8"/>
      <c r="E288" s="9"/>
      <c r="F288" s="8"/>
      <c r="G288" s="8"/>
    </row>
    <row r="289" spans="2:7">
      <c r="B289" s="8"/>
      <c r="C289" s="8"/>
      <c r="D289" s="8"/>
      <c r="E289" s="9"/>
      <c r="F289" s="8"/>
      <c r="G289" s="8"/>
    </row>
    <row r="290" spans="2:7">
      <c r="B290" s="8"/>
      <c r="C290" s="8"/>
      <c r="D290" s="8"/>
      <c r="E290" s="9"/>
      <c r="F290" s="8"/>
      <c r="G290" s="8"/>
    </row>
    <row r="291" spans="2:7">
      <c r="B291" s="8"/>
      <c r="C291" s="8"/>
      <c r="D291" s="8"/>
      <c r="E291" s="9"/>
      <c r="F291" s="8"/>
      <c r="G291" s="8"/>
    </row>
    <row r="292" spans="2:7">
      <c r="B292" s="8"/>
      <c r="C292" s="8"/>
      <c r="D292" s="8"/>
      <c r="E292" s="9"/>
      <c r="F292" s="8"/>
      <c r="G292" s="8"/>
    </row>
    <row r="293" spans="2:7">
      <c r="B293" s="8"/>
      <c r="C293" s="8"/>
      <c r="D293" s="8"/>
      <c r="E293" s="9"/>
      <c r="F293" s="8"/>
      <c r="G293" s="8"/>
    </row>
    <row r="294" spans="2:7">
      <c r="B294" s="8"/>
      <c r="C294" s="8"/>
      <c r="D294" s="8"/>
      <c r="E294" s="9"/>
      <c r="F294" s="8"/>
      <c r="G294" s="8"/>
    </row>
    <row r="295" spans="2:7">
      <c r="B295" s="8"/>
      <c r="C295" s="8"/>
      <c r="D295" s="8"/>
      <c r="E295" s="9"/>
      <c r="F295" s="8"/>
      <c r="G295" s="8"/>
    </row>
    <row r="296" spans="2:7">
      <c r="B296" s="8"/>
      <c r="C296" s="8"/>
      <c r="D296" s="8"/>
      <c r="E296" s="9"/>
      <c r="F296" s="8"/>
      <c r="G296" s="8"/>
    </row>
    <row r="297" spans="2:7">
      <c r="B297" s="8"/>
      <c r="C297" s="8"/>
      <c r="D297" s="8"/>
      <c r="E297" s="9"/>
      <c r="F297" s="8"/>
      <c r="G297" s="8"/>
    </row>
    <row r="298" spans="2:7">
      <c r="B298" s="8"/>
      <c r="C298" s="8"/>
      <c r="D298" s="8"/>
      <c r="E298" s="9"/>
      <c r="F298" s="8"/>
      <c r="G298" s="8"/>
    </row>
    <row r="299" spans="2:7">
      <c r="B299" s="8"/>
      <c r="C299" s="8"/>
      <c r="D299" s="8"/>
      <c r="E299" s="9"/>
      <c r="F299" s="8"/>
      <c r="G299" s="8"/>
    </row>
    <row r="300" spans="2:7">
      <c r="B300" s="8"/>
      <c r="C300" s="8"/>
      <c r="D300" s="8"/>
      <c r="E300" s="9"/>
      <c r="F300" s="8"/>
      <c r="G300" s="8"/>
    </row>
    <row r="301" spans="2:7">
      <c r="B301" s="8"/>
      <c r="C301" s="8"/>
      <c r="D301" s="8"/>
      <c r="E301" s="9"/>
      <c r="F301" s="8"/>
      <c r="G301" s="8"/>
    </row>
    <row r="302" spans="2:7">
      <c r="B302" s="8"/>
      <c r="C302" s="8"/>
      <c r="D302" s="8"/>
      <c r="E302" s="9"/>
      <c r="F302" s="8"/>
      <c r="G302" s="8"/>
    </row>
    <row r="303" spans="2:7">
      <c r="B303" s="8"/>
      <c r="C303" s="8"/>
      <c r="D303" s="8"/>
      <c r="E303" s="9"/>
      <c r="F303" s="8"/>
      <c r="G303" s="8"/>
    </row>
    <row r="304" spans="2:7">
      <c r="B304" s="8"/>
      <c r="C304" s="8"/>
      <c r="D304" s="8"/>
      <c r="E304" s="9"/>
      <c r="F304" s="8"/>
      <c r="G304" s="8"/>
    </row>
    <row r="305" spans="2:7">
      <c r="B305" s="8"/>
      <c r="C305" s="8"/>
      <c r="D305" s="8"/>
      <c r="E305" s="9"/>
      <c r="F305" s="8"/>
      <c r="G305" s="8"/>
    </row>
    <row r="306" spans="2:7">
      <c r="B306" s="8"/>
      <c r="C306" s="8"/>
      <c r="D306" s="8"/>
      <c r="E306" s="9"/>
      <c r="F306" s="8"/>
      <c r="G306" s="8"/>
    </row>
    <row r="307" spans="2:7">
      <c r="B307" s="8"/>
      <c r="C307" s="8"/>
      <c r="D307" s="8"/>
      <c r="E307" s="9"/>
      <c r="F307" s="8"/>
      <c r="G307" s="8"/>
    </row>
    <row r="308" spans="2:7">
      <c r="B308" s="8"/>
      <c r="C308" s="8"/>
      <c r="D308" s="8"/>
      <c r="E308" s="9"/>
      <c r="F308" s="8"/>
      <c r="G308" s="8"/>
    </row>
    <row r="309" spans="2:7">
      <c r="B309" s="8"/>
      <c r="C309" s="8"/>
      <c r="D309" s="8"/>
      <c r="E309" s="9"/>
      <c r="F309" s="8"/>
      <c r="G309" s="8"/>
    </row>
    <row r="310" spans="2:7">
      <c r="B310" s="8"/>
      <c r="C310" s="8"/>
      <c r="D310" s="8"/>
      <c r="E310" s="9"/>
      <c r="F310" s="8"/>
      <c r="G310" s="8"/>
    </row>
    <row r="311" spans="2:7">
      <c r="B311" s="8"/>
      <c r="C311" s="8"/>
      <c r="D311" s="8"/>
      <c r="E311" s="9"/>
      <c r="F311" s="8"/>
      <c r="G311" s="8"/>
    </row>
    <row r="312" spans="2:7">
      <c r="B312" s="8"/>
      <c r="C312" s="8"/>
      <c r="D312" s="8"/>
      <c r="E312" s="9"/>
      <c r="F312" s="8"/>
      <c r="G312" s="8"/>
    </row>
  </sheetData>
  <sheetProtection password="A958" sheet="1" formatCells="0" formatColumns="0" formatRows="0" insertColumns="0" insertRows="0" insertHyperlinks="0" deleteColumns="0" sort="0" autoFilter="0" pivotTables="0"/>
  <mergeCells count="3">
    <mergeCell ref="E7:I7"/>
    <mergeCell ref="F3:I5"/>
    <mergeCell ref="C7:D7"/>
  </mergeCells>
  <pageMargins left="0.78740157480314965" right="0.78740157480314965" top="0.98425196850393704" bottom="0.98425196850393704" header="0.51181102362204722" footer="0.51181102362204722"/>
  <pageSetup paperSize="9" scale="65" firstPageNumber="0" orientation="portrait" r:id="rId1"/>
  <headerFooter alignWithMargins="0">
    <oddFooter xml:space="preserve">&amp;C&amp;"Arial CE,Regularna"Układ kalkulacyjny 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B1:J19"/>
  <sheetViews>
    <sheetView topLeftCell="B1" zoomScaleNormal="100" zoomScaleSheetLayoutView="100" workbookViewId="0">
      <pane xSplit="2" ySplit="2" topLeftCell="D3" activePane="bottomRight" state="frozen"/>
      <selection activeCell="Q16" sqref="Q16"/>
      <selection pane="topRight" activeCell="Q16" sqref="Q16"/>
      <selection pane="bottomLeft" activeCell="Q16" sqref="Q16"/>
      <selection pane="bottomRight" activeCell="Q16" sqref="Q16"/>
    </sheetView>
  </sheetViews>
  <sheetFormatPr defaultRowHeight="12.75"/>
  <cols>
    <col min="1" max="2" width="4.28515625" customWidth="1"/>
    <col min="3" max="3" width="49" customWidth="1"/>
    <col min="4" max="4" width="10.5703125" hidden="1" customWidth="1"/>
    <col min="5" max="10" width="10.5703125" customWidth="1"/>
    <col min="255" max="255" width="4.28515625" customWidth="1"/>
    <col min="256" max="256" width="31.85546875" customWidth="1"/>
    <col min="257" max="263" width="10.140625" bestFit="1" customWidth="1"/>
    <col min="511" max="511" width="4.28515625" customWidth="1"/>
    <col min="512" max="512" width="31.85546875" customWidth="1"/>
    <col min="513" max="519" width="10.140625" bestFit="1" customWidth="1"/>
    <col min="767" max="767" width="4.28515625" customWidth="1"/>
    <col min="768" max="768" width="31.85546875" customWidth="1"/>
    <col min="769" max="775" width="10.140625" bestFit="1" customWidth="1"/>
    <col min="1023" max="1023" width="4.28515625" customWidth="1"/>
    <col min="1024" max="1024" width="31.85546875" customWidth="1"/>
    <col min="1025" max="1031" width="10.140625" bestFit="1" customWidth="1"/>
    <col min="1279" max="1279" width="4.28515625" customWidth="1"/>
    <col min="1280" max="1280" width="31.85546875" customWidth="1"/>
    <col min="1281" max="1287" width="10.140625" bestFit="1" customWidth="1"/>
    <col min="1535" max="1535" width="4.28515625" customWidth="1"/>
    <col min="1536" max="1536" width="31.85546875" customWidth="1"/>
    <col min="1537" max="1543" width="10.140625" bestFit="1" customWidth="1"/>
    <col min="1791" max="1791" width="4.28515625" customWidth="1"/>
    <col min="1792" max="1792" width="31.85546875" customWidth="1"/>
    <col min="1793" max="1799" width="10.140625" bestFit="1" customWidth="1"/>
    <col min="2047" max="2047" width="4.28515625" customWidth="1"/>
    <col min="2048" max="2048" width="31.85546875" customWidth="1"/>
    <col min="2049" max="2055" width="10.140625" bestFit="1" customWidth="1"/>
    <col min="2303" max="2303" width="4.28515625" customWidth="1"/>
    <col min="2304" max="2304" width="31.85546875" customWidth="1"/>
    <col min="2305" max="2311" width="10.140625" bestFit="1" customWidth="1"/>
    <col min="2559" max="2559" width="4.28515625" customWidth="1"/>
    <col min="2560" max="2560" width="31.85546875" customWidth="1"/>
    <col min="2561" max="2567" width="10.140625" bestFit="1" customWidth="1"/>
    <col min="2815" max="2815" width="4.28515625" customWidth="1"/>
    <col min="2816" max="2816" width="31.85546875" customWidth="1"/>
    <col min="2817" max="2823" width="10.140625" bestFit="1" customWidth="1"/>
    <col min="3071" max="3071" width="4.28515625" customWidth="1"/>
    <col min="3072" max="3072" width="31.85546875" customWidth="1"/>
    <col min="3073" max="3079" width="10.140625" bestFit="1" customWidth="1"/>
    <col min="3327" max="3327" width="4.28515625" customWidth="1"/>
    <col min="3328" max="3328" width="31.85546875" customWidth="1"/>
    <col min="3329" max="3335" width="10.140625" bestFit="1" customWidth="1"/>
    <col min="3583" max="3583" width="4.28515625" customWidth="1"/>
    <col min="3584" max="3584" width="31.85546875" customWidth="1"/>
    <col min="3585" max="3591" width="10.140625" bestFit="1" customWidth="1"/>
    <col min="3839" max="3839" width="4.28515625" customWidth="1"/>
    <col min="3840" max="3840" width="31.85546875" customWidth="1"/>
    <col min="3841" max="3847" width="10.140625" bestFit="1" customWidth="1"/>
    <col min="4095" max="4095" width="4.28515625" customWidth="1"/>
    <col min="4096" max="4096" width="31.85546875" customWidth="1"/>
    <col min="4097" max="4103" width="10.140625" bestFit="1" customWidth="1"/>
    <col min="4351" max="4351" width="4.28515625" customWidth="1"/>
    <col min="4352" max="4352" width="31.85546875" customWidth="1"/>
    <col min="4353" max="4359" width="10.140625" bestFit="1" customWidth="1"/>
    <col min="4607" max="4607" width="4.28515625" customWidth="1"/>
    <col min="4608" max="4608" width="31.85546875" customWidth="1"/>
    <col min="4609" max="4615" width="10.140625" bestFit="1" customWidth="1"/>
    <col min="4863" max="4863" width="4.28515625" customWidth="1"/>
    <col min="4864" max="4864" width="31.85546875" customWidth="1"/>
    <col min="4865" max="4871" width="10.140625" bestFit="1" customWidth="1"/>
    <col min="5119" max="5119" width="4.28515625" customWidth="1"/>
    <col min="5120" max="5120" width="31.85546875" customWidth="1"/>
    <col min="5121" max="5127" width="10.140625" bestFit="1" customWidth="1"/>
    <col min="5375" max="5375" width="4.28515625" customWidth="1"/>
    <col min="5376" max="5376" width="31.85546875" customWidth="1"/>
    <col min="5377" max="5383" width="10.140625" bestFit="1" customWidth="1"/>
    <col min="5631" max="5631" width="4.28515625" customWidth="1"/>
    <col min="5632" max="5632" width="31.85546875" customWidth="1"/>
    <col min="5633" max="5639" width="10.140625" bestFit="1" customWidth="1"/>
    <col min="5887" max="5887" width="4.28515625" customWidth="1"/>
    <col min="5888" max="5888" width="31.85546875" customWidth="1"/>
    <col min="5889" max="5895" width="10.140625" bestFit="1" customWidth="1"/>
    <col min="6143" max="6143" width="4.28515625" customWidth="1"/>
    <col min="6144" max="6144" width="31.85546875" customWidth="1"/>
    <col min="6145" max="6151" width="10.140625" bestFit="1" customWidth="1"/>
    <col min="6399" max="6399" width="4.28515625" customWidth="1"/>
    <col min="6400" max="6400" width="31.85546875" customWidth="1"/>
    <col min="6401" max="6407" width="10.140625" bestFit="1" customWidth="1"/>
    <col min="6655" max="6655" width="4.28515625" customWidth="1"/>
    <col min="6656" max="6656" width="31.85546875" customWidth="1"/>
    <col min="6657" max="6663" width="10.140625" bestFit="1" customWidth="1"/>
    <col min="6911" max="6911" width="4.28515625" customWidth="1"/>
    <col min="6912" max="6912" width="31.85546875" customWidth="1"/>
    <col min="6913" max="6919" width="10.140625" bestFit="1" customWidth="1"/>
    <col min="7167" max="7167" width="4.28515625" customWidth="1"/>
    <col min="7168" max="7168" width="31.85546875" customWidth="1"/>
    <col min="7169" max="7175" width="10.140625" bestFit="1" customWidth="1"/>
    <col min="7423" max="7423" width="4.28515625" customWidth="1"/>
    <col min="7424" max="7424" width="31.85546875" customWidth="1"/>
    <col min="7425" max="7431" width="10.140625" bestFit="1" customWidth="1"/>
    <col min="7679" max="7679" width="4.28515625" customWidth="1"/>
    <col min="7680" max="7680" width="31.85546875" customWidth="1"/>
    <col min="7681" max="7687" width="10.140625" bestFit="1" customWidth="1"/>
    <col min="7935" max="7935" width="4.28515625" customWidth="1"/>
    <col min="7936" max="7936" width="31.85546875" customWidth="1"/>
    <col min="7937" max="7943" width="10.140625" bestFit="1" customWidth="1"/>
    <col min="8191" max="8191" width="4.28515625" customWidth="1"/>
    <col min="8192" max="8192" width="31.85546875" customWidth="1"/>
    <col min="8193" max="8199" width="10.140625" bestFit="1" customWidth="1"/>
    <col min="8447" max="8447" width="4.28515625" customWidth="1"/>
    <col min="8448" max="8448" width="31.85546875" customWidth="1"/>
    <col min="8449" max="8455" width="10.140625" bestFit="1" customWidth="1"/>
    <col min="8703" max="8703" width="4.28515625" customWidth="1"/>
    <col min="8704" max="8704" width="31.85546875" customWidth="1"/>
    <col min="8705" max="8711" width="10.140625" bestFit="1" customWidth="1"/>
    <col min="8959" max="8959" width="4.28515625" customWidth="1"/>
    <col min="8960" max="8960" width="31.85546875" customWidth="1"/>
    <col min="8961" max="8967" width="10.140625" bestFit="1" customWidth="1"/>
    <col min="9215" max="9215" width="4.28515625" customWidth="1"/>
    <col min="9216" max="9216" width="31.85546875" customWidth="1"/>
    <col min="9217" max="9223" width="10.140625" bestFit="1" customWidth="1"/>
    <col min="9471" max="9471" width="4.28515625" customWidth="1"/>
    <col min="9472" max="9472" width="31.85546875" customWidth="1"/>
    <col min="9473" max="9479" width="10.140625" bestFit="1" customWidth="1"/>
    <col min="9727" max="9727" width="4.28515625" customWidth="1"/>
    <col min="9728" max="9728" width="31.85546875" customWidth="1"/>
    <col min="9729" max="9735" width="10.140625" bestFit="1" customWidth="1"/>
    <col min="9983" max="9983" width="4.28515625" customWidth="1"/>
    <col min="9984" max="9984" width="31.85546875" customWidth="1"/>
    <col min="9985" max="9991" width="10.140625" bestFit="1" customWidth="1"/>
    <col min="10239" max="10239" width="4.28515625" customWidth="1"/>
    <col min="10240" max="10240" width="31.85546875" customWidth="1"/>
    <col min="10241" max="10247" width="10.140625" bestFit="1" customWidth="1"/>
    <col min="10495" max="10495" width="4.28515625" customWidth="1"/>
    <col min="10496" max="10496" width="31.85546875" customWidth="1"/>
    <col min="10497" max="10503" width="10.140625" bestFit="1" customWidth="1"/>
    <col min="10751" max="10751" width="4.28515625" customWidth="1"/>
    <col min="10752" max="10752" width="31.85546875" customWidth="1"/>
    <col min="10753" max="10759" width="10.140625" bestFit="1" customWidth="1"/>
    <col min="11007" max="11007" width="4.28515625" customWidth="1"/>
    <col min="11008" max="11008" width="31.85546875" customWidth="1"/>
    <col min="11009" max="11015" width="10.140625" bestFit="1" customWidth="1"/>
    <col min="11263" max="11263" width="4.28515625" customWidth="1"/>
    <col min="11264" max="11264" width="31.85546875" customWidth="1"/>
    <col min="11265" max="11271" width="10.140625" bestFit="1" customWidth="1"/>
    <col min="11519" max="11519" width="4.28515625" customWidth="1"/>
    <col min="11520" max="11520" width="31.85546875" customWidth="1"/>
    <col min="11521" max="11527" width="10.140625" bestFit="1" customWidth="1"/>
    <col min="11775" max="11775" width="4.28515625" customWidth="1"/>
    <col min="11776" max="11776" width="31.85546875" customWidth="1"/>
    <col min="11777" max="11783" width="10.140625" bestFit="1" customWidth="1"/>
    <col min="12031" max="12031" width="4.28515625" customWidth="1"/>
    <col min="12032" max="12032" width="31.85546875" customWidth="1"/>
    <col min="12033" max="12039" width="10.140625" bestFit="1" customWidth="1"/>
    <col min="12287" max="12287" width="4.28515625" customWidth="1"/>
    <col min="12288" max="12288" width="31.85546875" customWidth="1"/>
    <col min="12289" max="12295" width="10.140625" bestFit="1" customWidth="1"/>
    <col min="12543" max="12543" width="4.28515625" customWidth="1"/>
    <col min="12544" max="12544" width="31.85546875" customWidth="1"/>
    <col min="12545" max="12551" width="10.140625" bestFit="1" customWidth="1"/>
    <col min="12799" max="12799" width="4.28515625" customWidth="1"/>
    <col min="12800" max="12800" width="31.85546875" customWidth="1"/>
    <col min="12801" max="12807" width="10.140625" bestFit="1" customWidth="1"/>
    <col min="13055" max="13055" width="4.28515625" customWidth="1"/>
    <col min="13056" max="13056" width="31.85546875" customWidth="1"/>
    <col min="13057" max="13063" width="10.140625" bestFit="1" customWidth="1"/>
    <col min="13311" max="13311" width="4.28515625" customWidth="1"/>
    <col min="13312" max="13312" width="31.85546875" customWidth="1"/>
    <col min="13313" max="13319" width="10.140625" bestFit="1" customWidth="1"/>
    <col min="13567" max="13567" width="4.28515625" customWidth="1"/>
    <col min="13568" max="13568" width="31.85546875" customWidth="1"/>
    <col min="13569" max="13575" width="10.140625" bestFit="1" customWidth="1"/>
    <col min="13823" max="13823" width="4.28515625" customWidth="1"/>
    <col min="13824" max="13824" width="31.85546875" customWidth="1"/>
    <col min="13825" max="13831" width="10.140625" bestFit="1" customWidth="1"/>
    <col min="14079" max="14079" width="4.28515625" customWidth="1"/>
    <col min="14080" max="14080" width="31.85546875" customWidth="1"/>
    <col min="14081" max="14087" width="10.140625" bestFit="1" customWidth="1"/>
    <col min="14335" max="14335" width="4.28515625" customWidth="1"/>
    <col min="14336" max="14336" width="31.85546875" customWidth="1"/>
    <col min="14337" max="14343" width="10.140625" bestFit="1" customWidth="1"/>
    <col min="14591" max="14591" width="4.28515625" customWidth="1"/>
    <col min="14592" max="14592" width="31.85546875" customWidth="1"/>
    <col min="14593" max="14599" width="10.140625" bestFit="1" customWidth="1"/>
    <col min="14847" max="14847" width="4.28515625" customWidth="1"/>
    <col min="14848" max="14848" width="31.85546875" customWidth="1"/>
    <col min="14849" max="14855" width="10.140625" bestFit="1" customWidth="1"/>
    <col min="15103" max="15103" width="4.28515625" customWidth="1"/>
    <col min="15104" max="15104" width="31.85546875" customWidth="1"/>
    <col min="15105" max="15111" width="10.140625" bestFit="1" customWidth="1"/>
    <col min="15359" max="15359" width="4.28515625" customWidth="1"/>
    <col min="15360" max="15360" width="31.85546875" customWidth="1"/>
    <col min="15361" max="15367" width="10.140625" bestFit="1" customWidth="1"/>
    <col min="15615" max="15615" width="4.28515625" customWidth="1"/>
    <col min="15616" max="15616" width="31.85546875" customWidth="1"/>
    <col min="15617" max="15623" width="10.140625" bestFit="1" customWidth="1"/>
    <col min="15871" max="15871" width="4.28515625" customWidth="1"/>
    <col min="15872" max="15872" width="31.85546875" customWidth="1"/>
    <col min="15873" max="15879" width="10.140625" bestFit="1" customWidth="1"/>
    <col min="16127" max="16127" width="4.28515625" customWidth="1"/>
    <col min="16128" max="16128" width="31.85546875" customWidth="1"/>
    <col min="16129" max="16135" width="10.140625" bestFit="1" customWidth="1"/>
  </cols>
  <sheetData>
    <row r="1" spans="2:10" ht="13.5" thickBot="1">
      <c r="B1" s="687"/>
      <c r="C1" s="329" t="str">
        <f>rachunek!B2</f>
        <v>Nazwa Klienta:</v>
      </c>
      <c r="D1" s="330"/>
      <c r="E1" s="330" t="s">
        <v>297</v>
      </c>
      <c r="F1" s="328"/>
      <c r="G1" s="328"/>
      <c r="H1" s="328"/>
      <c r="I1" s="328"/>
      <c r="J1" s="328"/>
    </row>
    <row r="2" spans="2:10" ht="13.5" thickBot="1">
      <c r="B2" s="547"/>
      <c r="C2" s="482" t="s">
        <v>0</v>
      </c>
      <c r="D2" s="488">
        <f>rachunek!C3</f>
        <v>44196</v>
      </c>
      <c r="E2" s="467">
        <f>rachunek!D3</f>
        <v>45291</v>
      </c>
      <c r="F2" s="467">
        <f>rachunek!E3</f>
        <v>45657</v>
      </c>
      <c r="G2" s="467" t="str">
        <f>rachunek!F3</f>
        <v>…..2025</v>
      </c>
      <c r="H2" s="467">
        <f>rachunek!G3</f>
        <v>46022</v>
      </c>
      <c r="I2" s="467">
        <f>rachunek!H3</f>
        <v>46387</v>
      </c>
      <c r="J2" s="467">
        <f>rachunek!I3</f>
        <v>46752</v>
      </c>
    </row>
    <row r="3" spans="2:10" ht="15.6" customHeight="1">
      <c r="B3" s="490">
        <v>1</v>
      </c>
      <c r="C3" s="491" t="s">
        <v>278</v>
      </c>
      <c r="D3" s="530">
        <f>aktywa_pasywa!C50+aktywa_pasywa!C65</f>
        <v>0</v>
      </c>
      <c r="E3" s="531">
        <f>aktywa_pasywa!D50+aktywa_pasywa!D65</f>
        <v>0</v>
      </c>
      <c r="F3" s="531">
        <f>aktywa_pasywa!E50+aktywa_pasywa!E65</f>
        <v>0</v>
      </c>
      <c r="G3" s="531">
        <f>aktywa_pasywa!F50+aktywa_pasywa!F65</f>
        <v>0</v>
      </c>
      <c r="H3" s="531">
        <f>aktywa_pasywa!G50+aktywa_pasywa!G65</f>
        <v>0</v>
      </c>
      <c r="I3" s="531">
        <f>aktywa_pasywa!H50+aktywa_pasywa!H65</f>
        <v>0</v>
      </c>
      <c r="J3" s="532">
        <f>aktywa_pasywa!I50+aktywa_pasywa!I65</f>
        <v>0</v>
      </c>
    </row>
    <row r="4" spans="2:10" ht="13.5" thickBot="1">
      <c r="B4" s="492">
        <v>2</v>
      </c>
      <c r="C4" s="529" t="s">
        <v>23</v>
      </c>
      <c r="D4" s="533">
        <f>aktywa_pasywa!C3</f>
        <v>0</v>
      </c>
      <c r="E4" s="534">
        <f>aktywa_pasywa!D3</f>
        <v>0</v>
      </c>
      <c r="F4" s="534">
        <f>aktywa_pasywa!E3</f>
        <v>0</v>
      </c>
      <c r="G4" s="534">
        <f>aktywa_pasywa!F3</f>
        <v>0</v>
      </c>
      <c r="H4" s="534">
        <f>aktywa_pasywa!G3</f>
        <v>0</v>
      </c>
      <c r="I4" s="534">
        <f>aktywa_pasywa!H3</f>
        <v>0</v>
      </c>
      <c r="J4" s="535">
        <f>aktywa_pasywa!I3</f>
        <v>0</v>
      </c>
    </row>
    <row r="5" spans="2:10" ht="13.5" thickBot="1">
      <c r="B5" s="485">
        <v>3</v>
      </c>
      <c r="C5" s="483" t="s">
        <v>279</v>
      </c>
      <c r="D5" s="536">
        <f t="shared" ref="D5:J5" si="0">D3-D4</f>
        <v>0</v>
      </c>
      <c r="E5" s="537">
        <f t="shared" si="0"/>
        <v>0</v>
      </c>
      <c r="F5" s="537">
        <f t="shared" si="0"/>
        <v>0</v>
      </c>
      <c r="G5" s="537">
        <f t="shared" si="0"/>
        <v>0</v>
      </c>
      <c r="H5" s="537">
        <f t="shared" si="0"/>
        <v>0</v>
      </c>
      <c r="I5" s="537">
        <f t="shared" si="0"/>
        <v>0</v>
      </c>
      <c r="J5" s="537">
        <f t="shared" si="0"/>
        <v>0</v>
      </c>
    </row>
    <row r="6" spans="2:10">
      <c r="B6" s="493">
        <v>4</v>
      </c>
      <c r="C6" s="484" t="s">
        <v>280</v>
      </c>
      <c r="D6" s="538">
        <f t="shared" ref="D6:J6" si="1">D10-D11</f>
        <v>0</v>
      </c>
      <c r="E6" s="539">
        <f t="shared" si="1"/>
        <v>0</v>
      </c>
      <c r="F6" s="539">
        <f t="shared" si="1"/>
        <v>0</v>
      </c>
      <c r="G6" s="539">
        <f t="shared" si="1"/>
        <v>0</v>
      </c>
      <c r="H6" s="539">
        <f t="shared" si="1"/>
        <v>0</v>
      </c>
      <c r="I6" s="539">
        <f t="shared" si="1"/>
        <v>0</v>
      </c>
      <c r="J6" s="539">
        <f t="shared" si="1"/>
        <v>0</v>
      </c>
    </row>
    <row r="7" spans="2:10" ht="13.5" thickBot="1">
      <c r="B7" s="492">
        <v>5</v>
      </c>
      <c r="C7" s="484" t="s">
        <v>282</v>
      </c>
      <c r="D7" s="540">
        <f t="shared" ref="D7:J7" si="2">D6-(D12+D13)</f>
        <v>0</v>
      </c>
      <c r="E7" s="541">
        <f t="shared" si="2"/>
        <v>0</v>
      </c>
      <c r="F7" s="541">
        <f t="shared" si="2"/>
        <v>0</v>
      </c>
      <c r="G7" s="541">
        <f t="shared" si="2"/>
        <v>0</v>
      </c>
      <c r="H7" s="541">
        <f t="shared" si="2"/>
        <v>0</v>
      </c>
      <c r="I7" s="541">
        <f t="shared" si="2"/>
        <v>0</v>
      </c>
      <c r="J7" s="541">
        <f t="shared" si="2"/>
        <v>0</v>
      </c>
    </row>
    <row r="8" spans="2:10" ht="13.5" thickBot="1">
      <c r="B8" s="486">
        <v>6</v>
      </c>
      <c r="C8" s="494" t="s">
        <v>33</v>
      </c>
      <c r="D8" s="542">
        <f t="shared" ref="D8:J8" si="3">D7-D5</f>
        <v>0</v>
      </c>
      <c r="E8" s="543">
        <f t="shared" si="3"/>
        <v>0</v>
      </c>
      <c r="F8" s="543">
        <f t="shared" si="3"/>
        <v>0</v>
      </c>
      <c r="G8" s="543">
        <f t="shared" si="3"/>
        <v>0</v>
      </c>
      <c r="H8" s="543">
        <f t="shared" si="3"/>
        <v>0</v>
      </c>
      <c r="I8" s="543">
        <f t="shared" si="3"/>
        <v>0</v>
      </c>
      <c r="J8" s="544">
        <f t="shared" si="3"/>
        <v>0</v>
      </c>
    </row>
    <row r="9" spans="2:10" ht="14.45" customHeight="1">
      <c r="B9" s="495"/>
      <c r="C9" s="496"/>
      <c r="D9" s="331"/>
      <c r="E9" s="331"/>
      <c r="F9" s="331"/>
      <c r="G9" s="331"/>
      <c r="H9" s="331"/>
      <c r="I9" s="331"/>
      <c r="J9" s="477"/>
    </row>
    <row r="10" spans="2:10">
      <c r="B10" s="493">
        <v>7</v>
      </c>
      <c r="C10" s="497" t="s">
        <v>281</v>
      </c>
      <c r="D10" s="489">
        <f>aktywa_pasywa!C23+aktywa_pasywa!C24</f>
        <v>0</v>
      </c>
      <c r="E10" s="487">
        <f>aktywa_pasywa!D23+aktywa_pasywa!D24</f>
        <v>0</v>
      </c>
      <c r="F10" s="487">
        <f>aktywa_pasywa!E23+aktywa_pasywa!E24</f>
        <v>0</v>
      </c>
      <c r="G10" s="487">
        <f>aktywa_pasywa!F23+aktywa_pasywa!F24</f>
        <v>0</v>
      </c>
      <c r="H10" s="487">
        <f>aktywa_pasywa!G23+aktywa_pasywa!G24</f>
        <v>0</v>
      </c>
      <c r="I10" s="487">
        <f>aktywa_pasywa!H23+aktywa_pasywa!H24</f>
        <v>0</v>
      </c>
      <c r="J10" s="501">
        <f>aktywa_pasywa!I23+aktywa_pasywa!I24</f>
        <v>0</v>
      </c>
    </row>
    <row r="11" spans="2:10" ht="15.6" customHeight="1">
      <c r="B11" s="493">
        <v>8</v>
      </c>
      <c r="C11" s="498" t="s">
        <v>277</v>
      </c>
      <c r="D11" s="489">
        <f>aktywa_pasywa!C72-aktywa_pasywa!C79</f>
        <v>0</v>
      </c>
      <c r="E11" s="487">
        <f>aktywa_pasywa!D72-aktywa_pasywa!D79</f>
        <v>0</v>
      </c>
      <c r="F11" s="487">
        <f>aktywa_pasywa!E72-aktywa_pasywa!E79</f>
        <v>0</v>
      </c>
      <c r="G11" s="487">
        <f>aktywa_pasywa!F72-aktywa_pasywa!F79</f>
        <v>0</v>
      </c>
      <c r="H11" s="487">
        <f>aktywa_pasywa!G72-aktywa_pasywa!G79</f>
        <v>0</v>
      </c>
      <c r="I11" s="487">
        <f>aktywa_pasywa!H72-aktywa_pasywa!H79</f>
        <v>0</v>
      </c>
      <c r="J11" s="501">
        <f>aktywa_pasywa!I72-aktywa_pasywa!I79</f>
        <v>0</v>
      </c>
    </row>
    <row r="12" spans="2:10">
      <c r="B12" s="493">
        <v>9</v>
      </c>
      <c r="C12" s="497" t="s">
        <v>31</v>
      </c>
      <c r="D12" s="489">
        <f>aktywa_pasywa!C79</f>
        <v>0</v>
      </c>
      <c r="E12" s="487">
        <f>aktywa_pasywa!D79</f>
        <v>0</v>
      </c>
      <c r="F12" s="487">
        <f>aktywa_pasywa!E79</f>
        <v>0</v>
      </c>
      <c r="G12" s="487">
        <f>aktywa_pasywa!F79</f>
        <v>0</v>
      </c>
      <c r="H12" s="487">
        <f>aktywa_pasywa!G79</f>
        <v>0</v>
      </c>
      <c r="I12" s="487">
        <f>aktywa_pasywa!H79</f>
        <v>0</v>
      </c>
      <c r="J12" s="501">
        <f>aktywa_pasywa!I79</f>
        <v>0</v>
      </c>
    </row>
    <row r="13" spans="2:10" ht="13.5" thickBot="1">
      <c r="B13" s="499">
        <v>10</v>
      </c>
      <c r="C13" s="500" t="s">
        <v>32</v>
      </c>
      <c r="D13" s="504">
        <f>aktywa_pasywa!C37</f>
        <v>0</v>
      </c>
      <c r="E13" s="502">
        <f>aktywa_pasywa!D37</f>
        <v>0</v>
      </c>
      <c r="F13" s="502">
        <f>aktywa_pasywa!E37</f>
        <v>0</v>
      </c>
      <c r="G13" s="502">
        <f>aktywa_pasywa!F37</f>
        <v>0</v>
      </c>
      <c r="H13" s="502">
        <f>aktywa_pasywa!G37</f>
        <v>0</v>
      </c>
      <c r="I13" s="502">
        <f>aktywa_pasywa!H37</f>
        <v>0</v>
      </c>
      <c r="J13" s="503">
        <f>aktywa_pasywa!I37</f>
        <v>0</v>
      </c>
    </row>
    <row r="14" spans="2:10">
      <c r="C14" s="332"/>
      <c r="D14" s="332"/>
      <c r="E14" s="332"/>
      <c r="F14" s="332"/>
      <c r="G14" s="332"/>
      <c r="H14" s="332"/>
      <c r="I14" s="332"/>
      <c r="J14" s="332"/>
    </row>
    <row r="16" spans="2:10">
      <c r="C16" s="145"/>
    </row>
    <row r="19" spans="3:3">
      <c r="C19" s="478"/>
    </row>
  </sheetData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FA12"/>
    <pageSetUpPr fitToPage="1"/>
  </sheetPr>
  <dimension ref="A1:M37"/>
  <sheetViews>
    <sheetView workbookViewId="0">
      <selection activeCell="Q16" sqref="Q16"/>
    </sheetView>
  </sheetViews>
  <sheetFormatPr defaultRowHeight="12.75"/>
  <cols>
    <col min="1" max="1" width="45.85546875" customWidth="1"/>
    <col min="2" max="2" width="11.140625" hidden="1" customWidth="1"/>
    <col min="3" max="8" width="11.140625" customWidth="1"/>
    <col min="9" max="9" width="8.85546875" customWidth="1"/>
    <col min="10" max="10" width="10.28515625" customWidth="1"/>
    <col min="11" max="12" width="11.7109375" customWidth="1"/>
    <col min="14" max="14" width="12.42578125" customWidth="1"/>
    <col min="15" max="16" width="8.85546875" customWidth="1"/>
  </cols>
  <sheetData>
    <row r="1" spans="1:13" ht="34.15" customHeight="1">
      <c r="A1" s="549" t="str">
        <f>rachunek!B2</f>
        <v>Nazwa Klienta:</v>
      </c>
      <c r="B1" s="469">
        <f>wskaźniki!B3</f>
        <v>44196</v>
      </c>
      <c r="C1" s="469">
        <f>wskaźniki!C3</f>
        <v>45291</v>
      </c>
      <c r="D1" s="469">
        <f>wskaźniki!D3</f>
        <v>45657</v>
      </c>
      <c r="E1" s="469" t="str">
        <f>wskaźniki!E3</f>
        <v>…..2025</v>
      </c>
      <c r="F1" s="469">
        <f>wskaźniki!F3</f>
        <v>46022</v>
      </c>
      <c r="G1" s="470">
        <f>wskaźniki!G3</f>
        <v>46387</v>
      </c>
      <c r="H1" s="470">
        <f>wskaźniki!H3</f>
        <v>46752</v>
      </c>
      <c r="I1" s="470" t="s">
        <v>245</v>
      </c>
      <c r="J1" s="471" t="s">
        <v>252</v>
      </c>
      <c r="K1" s="471" t="s">
        <v>246</v>
      </c>
      <c r="L1" s="471" t="s">
        <v>87</v>
      </c>
    </row>
    <row r="2" spans="1:13" ht="13.9" customHeight="1">
      <c r="A2" s="550" t="s">
        <v>244</v>
      </c>
      <c r="B2" s="551" t="e">
        <f>IF(wskaźniki!B6&lt;0%,0,IF(wskaźniki!B6&lt;1.5 %,1,IF(wskaźniki!B6&lt;3%,2,IF(wskaźniki!B6&lt;5%,3,IF(wskaźniki!B6&lt;7%,4,5)))))</f>
        <v>#DIV/0!</v>
      </c>
      <c r="C2" s="688" t="e">
        <f>IF(wskaźniki!C6&lt;0%,0,IF(wskaźniki!C6&lt;1.5 %,1,IF(wskaźniki!C6&lt;3%,2,IF(wskaźniki!C6&lt;5%,3,IF(wskaźniki!C6&lt;7%,4,5)))))</f>
        <v>#DIV/0!</v>
      </c>
      <c r="D2" s="688" t="e">
        <f>IF(wskaźniki!D6&lt;0%,0,IF(wskaźniki!D6&lt;1.5 %,1,IF(wskaźniki!D6&lt;3%,2,IF(wskaźniki!D6&lt;5%,3,IF(wskaźniki!D6&lt;7%,4,5)))))</f>
        <v>#DIV/0!</v>
      </c>
      <c r="E2" s="688" t="e">
        <f>IF(wskaźniki!E6&lt;0%,0,IF(wskaźniki!E6&lt;1.5 %,1,IF(wskaźniki!E6&lt;3%,2,IF(wskaźniki!E6&lt;5%,3,IF(wskaźniki!E6&lt;7%,4,5)))))</f>
        <v>#DIV/0!</v>
      </c>
      <c r="F2" s="688" t="e">
        <f>IF(wskaźniki!F6&lt;0%,0,IF(wskaźniki!F6&lt;1.5 %,1,IF(wskaźniki!F6&lt;3%,2,IF(wskaźniki!F6&lt;5%,3,IF(wskaźniki!F6&lt;7%,4,5)))))</f>
        <v>#DIV/0!</v>
      </c>
      <c r="G2" s="688" t="e">
        <f>IF(wskaźniki!G6&lt;0%,0,IF(wskaźniki!G6&lt;1.5 %,1,IF(wskaźniki!G6&lt;3%,2,IF(wskaźniki!G6&lt;5%,3,IF(wskaźniki!G6&lt;7%,4,5)))))</f>
        <v>#DIV/0!</v>
      </c>
      <c r="H2" s="688" t="e">
        <f>IF(wskaźniki!H6&lt;0%,0,IF(wskaźniki!H6&lt;1.5 %,1,IF(wskaźniki!H6&lt;3%,2,IF(wskaźniki!H6&lt;5%,3,IF(wskaźniki!H6&lt;7%,4,5)))))</f>
        <v>#DIV/0!</v>
      </c>
      <c r="I2" s="689">
        <v>5</v>
      </c>
      <c r="J2" s="690" t="s">
        <v>257</v>
      </c>
      <c r="K2" s="691" t="e">
        <f>AVERAGE(C2,E2:H2)</f>
        <v>#DIV/0!</v>
      </c>
      <c r="L2" s="688" t="e">
        <f>ROUND(K2,1)</f>
        <v>#DIV/0!</v>
      </c>
      <c r="M2">
        <v>5</v>
      </c>
    </row>
    <row r="3" spans="1:13" s="21" customFormat="1">
      <c r="A3" s="550" t="s">
        <v>80</v>
      </c>
      <c r="B3" s="551" t="e">
        <f>IF(wskaźniki!B8&lt;0%,0,IF(wskaźniki!B8&lt;1.25 %,1,IF(wskaźniki!B8&lt;2.5%,2,IF(wskaźniki!B8&lt;4%,3,IF(wskaźniki!B8&lt;5%,4,5)))))</f>
        <v>#DIV/0!</v>
      </c>
      <c r="C3" s="688" t="e">
        <f>IF(wskaźniki!C8&lt;0%,0,IF(wskaźniki!C8&lt;1.25 %,1,IF(wskaźniki!C8&lt;2.5%,2,IF(wskaźniki!C8&lt;4%,3,IF(wskaźniki!C8&lt;5%,4,5)))))</f>
        <v>#DIV/0!</v>
      </c>
      <c r="D3" s="688" t="e">
        <f>IF(wskaźniki!D8&lt;0%,0,IF(wskaźniki!D8&lt;1.25 %,1,IF(wskaźniki!D8&lt;2.5%,2,IF(wskaźniki!D8&lt;4%,3,IF(wskaźniki!D8&lt;5%,4,5)))))</f>
        <v>#DIV/0!</v>
      </c>
      <c r="E3" s="688" t="e">
        <f>IF(wskaźniki!E8&lt;0%,0,IF(wskaźniki!E8&lt;1.25 %,1,IF(wskaźniki!E8&lt;2.5%,2,IF(wskaźniki!E8&lt;4%,3,IF(wskaźniki!E8&lt;5%,4,5)))))</f>
        <v>#DIV/0!</v>
      </c>
      <c r="F3" s="688" t="e">
        <f>IF(wskaźniki!F8&lt;0%,0,IF(wskaźniki!F8&lt;1.25 %,1,IF(wskaźniki!F8&lt;2.5%,2,IF(wskaźniki!F8&lt;4%,3,IF(wskaźniki!F8&lt;5%,4,5)))))</f>
        <v>#DIV/0!</v>
      </c>
      <c r="G3" s="688" t="e">
        <f>IF(wskaźniki!G8&lt;0%,0,IF(wskaźniki!G8&lt;1.25 %,1,IF(wskaźniki!G8&lt;2.5%,2,IF(wskaźniki!G8&lt;4%,3,IF(wskaźniki!G8&lt;5%,4,5)))))</f>
        <v>#DIV/0!</v>
      </c>
      <c r="H3" s="688" t="e">
        <f>IF(wskaźniki!H8&lt;0%,0,IF(wskaźniki!H8&lt;1.25 %,1,IF(wskaźniki!H8&lt;2.5%,2,IF(wskaźniki!H8&lt;4%,3,IF(wskaźniki!H8&lt;5%,4,5)))))</f>
        <v>#DIV/0!</v>
      </c>
      <c r="I3" s="692">
        <v>5</v>
      </c>
      <c r="J3" s="690" t="s">
        <v>257</v>
      </c>
      <c r="K3" s="691" t="e">
        <f t="shared" ref="K3:K11" si="0">AVERAGE(C3,E3:H3)</f>
        <v>#DIV/0!</v>
      </c>
      <c r="L3" s="688" t="e">
        <f t="shared" ref="L3:L11" si="1">ROUND(K3,1)</f>
        <v>#DIV/0!</v>
      </c>
      <c r="M3" s="21">
        <v>5</v>
      </c>
    </row>
    <row r="4" spans="1:13" s="1" customFormat="1">
      <c r="A4" s="552" t="s">
        <v>85</v>
      </c>
      <c r="B4" s="553" t="e">
        <f>IF(wskaźniki!B14&lt;1,0,IF(wskaźniki!B14&lt;1.2,1,IF(wskaźniki!B14&lt;1.4,2,IF(wskaźniki!B14&lt;1.6,3,IF(wskaźniki!B14&lt;1.8,4,5)))))</f>
        <v>#DIV/0!</v>
      </c>
      <c r="C4" s="693" t="e">
        <f>IF(wskaźniki!C14&lt;1,0,IF(wskaźniki!C14&lt;1.2,1,IF(wskaźniki!C14&lt;1.4,2,IF(wskaźniki!C14&lt;1.6,3,IF(wskaźniki!C14&lt;1.8,4,5)))))</f>
        <v>#DIV/0!</v>
      </c>
      <c r="D4" s="693" t="e">
        <f>IF(wskaźniki!D14&lt;1,0,IF(wskaźniki!D14&lt;1.2,1,IF(wskaźniki!D14&lt;1.4,2,IF(wskaźniki!D14&lt;1.6,3,IF(wskaźniki!D14&lt;1.8,4,5)))))</f>
        <v>#DIV/0!</v>
      </c>
      <c r="E4" s="693" t="e">
        <f>IF(wskaźniki!E14&lt;1,0,IF(wskaźniki!E14&lt;1.2,1,IF(wskaźniki!E14&lt;1.4,2,IF(wskaźniki!E14&lt;1.6,3,IF(wskaźniki!E14&lt;1.8,4,5)))))</f>
        <v>#DIV/0!</v>
      </c>
      <c r="F4" s="693" t="e">
        <f>IF(wskaźniki!F14&lt;1,0,IF(wskaźniki!F14&lt;1.2,1,IF(wskaźniki!F14&lt;1.4,2,IF(wskaźniki!F14&lt;1.6,3,IF(wskaźniki!F14&lt;1.8,4,5)))))</f>
        <v>#DIV/0!</v>
      </c>
      <c r="G4" s="693" t="e">
        <f>IF(wskaźniki!G14&lt;1,0,IF(wskaźniki!G14&lt;1.2,1,IF(wskaźniki!G14&lt;1.4,2,IF(wskaźniki!G14&lt;1.6,3,IF(wskaźniki!G14&lt;1.8,4,5)))))</f>
        <v>#DIV/0!</v>
      </c>
      <c r="H4" s="693" t="e">
        <f>IF(wskaźniki!H14&lt;1,0,IF(wskaźniki!H14&lt;1.2,1,IF(wskaźniki!H14&lt;1.4,2,IF(wskaźniki!H14&lt;1.6,3,IF(wskaźniki!H14&lt;1.8,4,5)))))</f>
        <v>#DIV/0!</v>
      </c>
      <c r="I4" s="694">
        <v>5</v>
      </c>
      <c r="J4" s="695" t="s">
        <v>292</v>
      </c>
      <c r="K4" s="696" t="e">
        <f t="shared" si="0"/>
        <v>#DIV/0!</v>
      </c>
      <c r="L4" s="688" t="e">
        <f t="shared" si="1"/>
        <v>#DIV/0!</v>
      </c>
      <c r="M4" s="476">
        <v>5</v>
      </c>
    </row>
    <row r="5" spans="1:13" s="1" customFormat="1">
      <c r="A5" s="554" t="s">
        <v>84</v>
      </c>
      <c r="B5" s="553" t="e">
        <f>IF(wskaźniki!B15&lt;0.5,0,IF(wskaźniki!B15&lt;0.65,1,IF(wskaźniki!B15&lt;0.8,2,IF(wskaźniki!B15&lt;0.95,3,IF(wskaźniki!B15&lt;1.1,4,5)))))</f>
        <v>#DIV/0!</v>
      </c>
      <c r="C5" s="693" t="e">
        <f>IF(wskaźniki!C15&lt;0.5,0,IF(wskaźniki!C15&lt;0.65,1,IF(wskaźniki!C15&lt;0.8,2,IF(wskaźniki!C15&lt;0.95,3,IF(wskaźniki!C15&lt;1.1,4,5)))))</f>
        <v>#DIV/0!</v>
      </c>
      <c r="D5" s="693" t="e">
        <f>IF(wskaźniki!D15&lt;0.5,0,IF(wskaźniki!D15&lt;0.65,1,IF(wskaźniki!D15&lt;0.8,2,IF(wskaźniki!D15&lt;0.95,3,IF(wskaźniki!D15&lt;1.1,4,5)))))</f>
        <v>#DIV/0!</v>
      </c>
      <c r="E5" s="693" t="e">
        <f>IF(wskaźniki!E15&lt;0.5,0,IF(wskaźniki!E15&lt;0.65,1,IF(wskaźniki!E15&lt;0.8,2,IF(wskaźniki!E15&lt;0.95,3,IF(wskaźniki!E15&lt;1.1,4,5)))))</f>
        <v>#DIV/0!</v>
      </c>
      <c r="F5" s="693" t="e">
        <f>IF(wskaźniki!F15&lt;0.5,0,IF(wskaźniki!F15&lt;0.65,1,IF(wskaźniki!F15&lt;0.8,2,IF(wskaźniki!F15&lt;0.95,3,IF(wskaźniki!F15&lt;1.1,4,5)))))</f>
        <v>#DIV/0!</v>
      </c>
      <c r="G5" s="693" t="e">
        <f>IF(wskaźniki!G15&lt;0.5,0,IF(wskaźniki!G15&lt;0.65,1,IF(wskaźniki!G15&lt;0.8,2,IF(wskaźniki!G15&lt;0.95,3,IF(wskaźniki!G15&lt;1.1,4,5)))))</f>
        <v>#DIV/0!</v>
      </c>
      <c r="H5" s="693" t="e">
        <f>IF(wskaźniki!H15&lt;0.5,0,IF(wskaźniki!H15&lt;0.65,1,IF(wskaźniki!H15&lt;0.8,2,IF(wskaźniki!H15&lt;0.95,3,IF(wskaźniki!H15&lt;1.1,4,5)))))</f>
        <v>#DIV/0!</v>
      </c>
      <c r="I5" s="692">
        <v>5</v>
      </c>
      <c r="J5" s="697" t="s">
        <v>293</v>
      </c>
      <c r="K5" s="698" t="e">
        <f t="shared" si="0"/>
        <v>#DIV/0!</v>
      </c>
      <c r="L5" s="688" t="e">
        <f t="shared" si="1"/>
        <v>#DIV/0!</v>
      </c>
      <c r="M5" s="476">
        <v>5</v>
      </c>
    </row>
    <row r="6" spans="1:13" s="1" customFormat="1">
      <c r="A6" s="554" t="s">
        <v>255</v>
      </c>
      <c r="B6" s="553" t="e">
        <f>IF(wskaźniki!B20&lt;-5%,0,IF(wskaźniki!B20&lt;0%,1,IF(wskaźniki!B20&lt;5%,2,IF(wskaźniki!B20&lt;10%,3,IF(wskaźniki!B20&lt;15%,4,5)))))</f>
        <v>#DIV/0!</v>
      </c>
      <c r="C6" s="693" t="e">
        <f>IF(wskaźniki!C20&lt;-5%,0,IF(wskaźniki!C20&lt;0%,1,IF(wskaźniki!C20&lt;5%,2,IF(wskaźniki!C20&lt;10%,3,IF(wskaźniki!C20&lt;15%,4,5)))))</f>
        <v>#DIV/0!</v>
      </c>
      <c r="D6" s="693" t="e">
        <f>IF(wskaźniki!D20&lt;-5%,0,IF(wskaźniki!D20&lt;0%,1,IF(wskaźniki!D20&lt;5%,2,IF(wskaźniki!D20&lt;10%,3,IF(wskaźniki!D20&lt;15%,4,5)))))</f>
        <v>#DIV/0!</v>
      </c>
      <c r="E6" s="693" t="e">
        <f>IF(wskaźniki!E20&lt;-5%,0,IF(wskaźniki!E20&lt;0%,1,IF(wskaźniki!E20&lt;5%,2,IF(wskaźniki!E20&lt;10%,3,IF(wskaźniki!E20&lt;15%,4,5)))))</f>
        <v>#DIV/0!</v>
      </c>
      <c r="F6" s="693" t="e">
        <f>IF(wskaźniki!F20&lt;-5%,0,IF(wskaźniki!F20&lt;0%,1,IF(wskaźniki!F20&lt;5%,2,IF(wskaźniki!F20&lt;10%,3,IF(wskaźniki!F20&lt;15%,4,5)))))</f>
        <v>#DIV/0!</v>
      </c>
      <c r="G6" s="693" t="e">
        <f>IF(wskaźniki!G20&lt;-5%,0,IF(wskaźniki!G20&lt;0%,1,IF(wskaźniki!G20&lt;5%,2,IF(wskaźniki!G20&lt;10%,3,IF(wskaźniki!G20&lt;15%,4,5)))))</f>
        <v>#DIV/0!</v>
      </c>
      <c r="H6" s="693" t="e">
        <f>IF(wskaźniki!H20&lt;-5%,0,IF(wskaźniki!H20&lt;0%,1,IF(wskaźniki!H20&lt;5%,2,IF(wskaźniki!H20&lt;10%,3,IF(wskaźniki!H20&lt;15%,4,5)))))</f>
        <v>#DIV/0!</v>
      </c>
      <c r="I6" s="692">
        <v>5</v>
      </c>
      <c r="J6" s="697" t="s">
        <v>268</v>
      </c>
      <c r="K6" s="698" t="e">
        <f t="shared" si="0"/>
        <v>#DIV/0!</v>
      </c>
      <c r="L6" s="688" t="e">
        <f t="shared" si="1"/>
        <v>#DIV/0!</v>
      </c>
      <c r="M6" s="476">
        <v>5</v>
      </c>
    </row>
    <row r="7" spans="1:13" s="1" customFormat="1">
      <c r="A7" s="555" t="s">
        <v>243</v>
      </c>
      <c r="B7" s="556" t="e">
        <f>IF(wskaźniki!B24&lt;30,4,IF(wskaźniki!B24&lt;45,3,IF(wskaźniki!B24&lt;60,2,IF(wskaźniki!B24&lt;75,1,0))))</f>
        <v>#DIV/0!</v>
      </c>
      <c r="C7" s="699" t="e">
        <f>IF(wskaźniki!C24&lt;30,4,IF(wskaźniki!C24&lt;45,3,IF(wskaźniki!C24&lt;60,2,IF(wskaźniki!C24&lt;75,1,0))))</f>
        <v>#DIV/0!</v>
      </c>
      <c r="D7" s="699" t="e">
        <f>IF(wskaźniki!D24&lt;30,4,IF(wskaźniki!D24&lt;45,3,IF(wskaźniki!D24&lt;60,2,IF(wskaźniki!D24&lt;75,1,0))))</f>
        <v>#DIV/0!</v>
      </c>
      <c r="E7" s="699" t="e">
        <f>IF(wskaźniki!E24&lt;30,4,IF(wskaźniki!E24&lt;45,3,IF(wskaźniki!E24&lt;60,2,IF(wskaźniki!E24&lt;75,1,0))))</f>
        <v>#DIV/0!</v>
      </c>
      <c r="F7" s="699" t="e">
        <f>IF(wskaźniki!F24&lt;30,4,IF(wskaźniki!F24&lt;45,3,IF(wskaźniki!F24&lt;60,2,IF(wskaźniki!F24&lt;75,1,0))))</f>
        <v>#DIV/0!</v>
      </c>
      <c r="G7" s="699" t="e">
        <f>IF(wskaźniki!G24&lt;30,4,IF(wskaźniki!G24&lt;45,3,IF(wskaźniki!G24&lt;60,2,IF(wskaźniki!G24&lt;75,1,0))))</f>
        <v>#DIV/0!</v>
      </c>
      <c r="H7" s="699" t="e">
        <f>IF(wskaźniki!H24&lt;30,4,IF(wskaźniki!H24&lt;45,3,IF(wskaźniki!H24&lt;60,2,IF(wskaźniki!H24&lt;75,1,0))))</f>
        <v>#DIV/0!</v>
      </c>
      <c r="I7" s="692">
        <v>4</v>
      </c>
      <c r="J7" s="700" t="s">
        <v>269</v>
      </c>
      <c r="K7" s="701" t="e">
        <f t="shared" si="0"/>
        <v>#DIV/0!</v>
      </c>
      <c r="L7" s="688" t="e">
        <f t="shared" si="1"/>
        <v>#DIV/0!</v>
      </c>
      <c r="M7" s="1">
        <v>4</v>
      </c>
    </row>
    <row r="8" spans="1:13" s="1" customFormat="1">
      <c r="A8" s="555" t="s">
        <v>82</v>
      </c>
      <c r="B8" s="556" t="e">
        <f>IF(wskaźniki!B26&lt;30,3,IF(wskaźniki!B26&lt;50,2,IF(wskaźniki!B26&lt;75,1,0)))</f>
        <v>#DIV/0!</v>
      </c>
      <c r="C8" s="699" t="e">
        <f>IF(wskaźniki!C26&lt;30,3,IF(wskaźniki!C26&lt;50,2,IF(wskaźniki!C26&lt;75,1,0)))</f>
        <v>#DIV/0!</v>
      </c>
      <c r="D8" s="699" t="e">
        <f>IF(wskaźniki!D26&lt;30,3,IF(wskaźniki!D26&lt;50,2,IF(wskaźniki!D26&lt;75,1,0)))</f>
        <v>#DIV/0!</v>
      </c>
      <c r="E8" s="699" t="e">
        <f>IF(wskaźniki!E26&lt;30,3,IF(wskaźniki!E26&lt;50,2,IF(wskaźniki!E26&lt;75,1,0)))</f>
        <v>#DIV/0!</v>
      </c>
      <c r="F8" s="699" t="e">
        <f>IF(wskaźniki!F26&lt;30,3,IF(wskaźniki!F26&lt;50,2,IF(wskaźniki!F26&lt;75,1,0)))</f>
        <v>#DIV/0!</v>
      </c>
      <c r="G8" s="699" t="e">
        <f>IF(wskaźniki!G26&lt;30,3,IF(wskaźniki!G26&lt;50,2,IF(wskaźniki!G26&lt;75,1,0)))</f>
        <v>#DIV/0!</v>
      </c>
      <c r="H8" s="699" t="e">
        <f>IF(wskaźniki!H26&lt;30,3,IF(wskaźniki!H26&lt;50,2,IF(wskaźniki!H26&lt;75,1,0)))</f>
        <v>#DIV/0!</v>
      </c>
      <c r="I8" s="692">
        <v>3</v>
      </c>
      <c r="J8" s="700" t="s">
        <v>269</v>
      </c>
      <c r="K8" s="701" t="e">
        <f t="shared" si="0"/>
        <v>#DIV/0!</v>
      </c>
      <c r="L8" s="688" t="e">
        <f t="shared" si="1"/>
        <v>#DIV/0!</v>
      </c>
      <c r="M8" s="1">
        <v>3</v>
      </c>
    </row>
    <row r="9" spans="1:13" s="1" customFormat="1">
      <c r="A9" s="555" t="s">
        <v>81</v>
      </c>
      <c r="B9" s="556" t="e">
        <f>IF(wskaźniki!B27&lt;30,3,IF(wskaźniki!B27&lt;50,2,IF(wskaźniki!B27&lt;75,1,0)))</f>
        <v>#DIV/0!</v>
      </c>
      <c r="C9" s="699" t="e">
        <f>IF(wskaźniki!C27&lt;30,3,IF(wskaźniki!C27&lt;50,2,IF(wskaźniki!C27&lt;75,1,0)))</f>
        <v>#DIV/0!</v>
      </c>
      <c r="D9" s="699" t="e">
        <f>IF(wskaźniki!D27&lt;30,3,IF(wskaźniki!D27&lt;50,2,IF(wskaźniki!D27&lt;75,1,0)))</f>
        <v>#DIV/0!</v>
      </c>
      <c r="E9" s="699" t="e">
        <f>IF(wskaźniki!E27&lt;30,3,IF(wskaźniki!E27&lt;50,2,IF(wskaźniki!E27&lt;75,1,0)))</f>
        <v>#DIV/0!</v>
      </c>
      <c r="F9" s="699" t="e">
        <f>IF(wskaźniki!F27&lt;30,3,IF(wskaźniki!F27&lt;50,2,IF(wskaźniki!F27&lt;75,1,0)))</f>
        <v>#DIV/0!</v>
      </c>
      <c r="G9" s="699" t="e">
        <f>IF(wskaźniki!G27&lt;30,3,IF(wskaźniki!G27&lt;50,2,IF(wskaźniki!G27&lt;75,1,0)))</f>
        <v>#DIV/0!</v>
      </c>
      <c r="H9" s="699" t="e">
        <f>IF(wskaźniki!H27&lt;30,3,IF(wskaźniki!H27&lt;50,2,IF(wskaźniki!H27&lt;75,1,0)))</f>
        <v>#DIV/0!</v>
      </c>
      <c r="I9" s="692">
        <v>3</v>
      </c>
      <c r="J9" s="700" t="s">
        <v>269</v>
      </c>
      <c r="K9" s="701" t="e">
        <f t="shared" si="0"/>
        <v>#DIV/0!</v>
      </c>
      <c r="L9" s="688" t="e">
        <f t="shared" si="1"/>
        <v>#DIV/0!</v>
      </c>
      <c r="M9" s="1">
        <v>3</v>
      </c>
    </row>
    <row r="10" spans="1:13" s="1" customFormat="1">
      <c r="A10" s="557" t="s">
        <v>58</v>
      </c>
      <c r="B10" s="558" t="e">
        <f>IF(wskaźniki!B33&lt;15%,0,IF(wskaźniki!B33&lt;25%,1,IF(wskaźniki!B33&lt;40%,2,IF(wskaźniki!B33&lt;55%,3,IF(wskaźniki!B33&lt;70%,3,5)))))</f>
        <v>#DIV/0!</v>
      </c>
      <c r="C10" s="702" t="e">
        <f>IF(wskaźniki!C33&lt;15%,0,IF(wskaźniki!C33&lt;25%,1,IF(wskaźniki!C33&lt;40%,2,IF(wskaźniki!C33&lt;55%,3,IF(wskaźniki!C33&lt;70%,3,5)))))</f>
        <v>#DIV/0!</v>
      </c>
      <c r="D10" s="702" t="e">
        <f>IF(wskaźniki!D33&lt;15%,0,IF(wskaźniki!D33&lt;25%,1,IF(wskaźniki!D33&lt;40%,2,IF(wskaźniki!D33&lt;55%,3,IF(wskaźniki!D33&lt;70%,3,5)))))</f>
        <v>#DIV/0!</v>
      </c>
      <c r="E10" s="702" t="e">
        <f>IF(wskaźniki!E33&lt;15%,0,IF(wskaźniki!E33&lt;25%,1,IF(wskaźniki!E33&lt;40%,2,IF(wskaźniki!E33&lt;55%,3,IF(wskaźniki!E33&lt;70%,3,5)))))</f>
        <v>#DIV/0!</v>
      </c>
      <c r="F10" s="702" t="e">
        <f>IF(wskaźniki!F33&lt;15%,0,IF(wskaźniki!F33&lt;25%,1,IF(wskaźniki!F33&lt;40%,2,IF(wskaźniki!F33&lt;55%,3,IF(wskaźniki!F33&lt;70%,3,5)))))</f>
        <v>#DIV/0!</v>
      </c>
      <c r="G10" s="702" t="e">
        <f>IF(wskaźniki!G33&lt;15%,0,IF(wskaźniki!G33&lt;25%,1,IF(wskaźniki!G33&lt;40%,2,IF(wskaźniki!G33&lt;55%,3,IF(wskaźniki!G33&lt;70%,3,5)))))</f>
        <v>#DIV/0!</v>
      </c>
      <c r="H10" s="702" t="e">
        <f>IF(wskaźniki!H33&lt;15%,0,IF(wskaźniki!H33&lt;25%,1,IF(wskaźniki!H33&lt;40%,2,IF(wskaźniki!H33&lt;55%,3,IF(wskaźniki!H33&lt;70%,3,5)))))</f>
        <v>#DIV/0!</v>
      </c>
      <c r="I10" s="692">
        <v>5</v>
      </c>
      <c r="J10" s="703" t="s">
        <v>270</v>
      </c>
      <c r="K10" s="704" t="e">
        <f t="shared" si="0"/>
        <v>#DIV/0!</v>
      </c>
      <c r="L10" s="688" t="e">
        <f t="shared" si="1"/>
        <v>#DIV/0!</v>
      </c>
      <c r="M10" s="1">
        <v>5</v>
      </c>
    </row>
    <row r="11" spans="1:13">
      <c r="A11" s="559" t="s">
        <v>86</v>
      </c>
      <c r="B11" s="560" t="e">
        <f>IF(wskaźniki!B39&lt;1.2,0,IF(wskaźniki!B39&lt;1.5,1,IF(wskaźniki!B39&lt;2,2,IF(wskaźniki!B39&lt;2.75,3,IF(wskaźniki!B39&lt;3.5,4,5)))))</f>
        <v>#DIV/0!</v>
      </c>
      <c r="C11" s="705" t="e">
        <f>IF(wskaźniki!C39&lt;1.2,0,IF(wskaźniki!C39&lt;1.5,1,IF(wskaźniki!C39&lt;2,2,IF(wskaźniki!C39&lt;2.75,3,IF(wskaźniki!C39&lt;3.5,4,5)))))</f>
        <v>#DIV/0!</v>
      </c>
      <c r="D11" s="705" t="e">
        <f>IF(wskaźniki!D39&lt;1.2,0,IF(wskaźniki!D39&lt;1.5,1,IF(wskaźniki!D39&lt;2,2,IF(wskaźniki!D39&lt;2.75,3,IF(wskaźniki!D39&lt;3.5,4,5)))))</f>
        <v>#DIV/0!</v>
      </c>
      <c r="E11" s="705" t="e">
        <f>IF(wskaźniki!E39&lt;1.2,0,IF(wskaźniki!E39&lt;1.5,1,IF(wskaźniki!E39&lt;2,2,IF(wskaźniki!E39&lt;2.75,3,IF(wskaźniki!E39&lt;3.5,4,5)))))</f>
        <v>#DIV/0!</v>
      </c>
      <c r="F11" s="705" t="e">
        <f>IF(wskaźniki!F39&lt;1.2,0,IF(wskaźniki!F39&lt;1.5,1,IF(wskaźniki!F39&lt;2,2,IF(wskaźniki!F39&lt;2.75,3,IF(wskaźniki!F39&lt;3.5,4,5)))))</f>
        <v>#DIV/0!</v>
      </c>
      <c r="G11" s="705" t="e">
        <f>IF(wskaźniki!G39&lt;1.2,0,IF(wskaźniki!G39&lt;1.5,1,IF(wskaźniki!G39&lt;2,2,IF(wskaźniki!G39&lt;2.75,3,IF(wskaźniki!G39&lt;3.5,4,5)))))</f>
        <v>#DIV/0!</v>
      </c>
      <c r="H11" s="705" t="e">
        <f>IF(wskaźniki!H39&lt;1.2,0,IF(wskaźniki!H39&lt;1.5,1,IF(wskaźniki!H39&lt;2,2,IF(wskaźniki!H39&lt;2.75,3,IF(wskaźniki!H39&lt;3.5,4,5)))))</f>
        <v>#DIV/0!</v>
      </c>
      <c r="I11" s="692">
        <v>5</v>
      </c>
      <c r="J11" s="706" t="s">
        <v>271</v>
      </c>
      <c r="K11" s="707" t="e">
        <f t="shared" si="0"/>
        <v>#DIV/0!</v>
      </c>
      <c r="L11" s="688" t="e">
        <f t="shared" si="1"/>
        <v>#DIV/0!</v>
      </c>
      <c r="M11" s="2">
        <v>5</v>
      </c>
    </row>
    <row r="12" spans="1:13" s="1" customFormat="1" ht="15">
      <c r="A12" s="472" t="s">
        <v>79</v>
      </c>
      <c r="B12" s="475" t="e">
        <f t="shared" ref="B12:I12" si="2">SUM(B2:B11)</f>
        <v>#DIV/0!</v>
      </c>
      <c r="C12" s="709" t="e">
        <f t="shared" si="2"/>
        <v>#DIV/0!</v>
      </c>
      <c r="D12" s="709" t="e">
        <f t="shared" si="2"/>
        <v>#DIV/0!</v>
      </c>
      <c r="E12" s="709" t="e">
        <f t="shared" si="2"/>
        <v>#DIV/0!</v>
      </c>
      <c r="F12" s="709" t="e">
        <f t="shared" si="2"/>
        <v>#DIV/0!</v>
      </c>
      <c r="G12" s="709" t="e">
        <f t="shared" si="2"/>
        <v>#DIV/0!</v>
      </c>
      <c r="H12" s="709" t="e">
        <f t="shared" si="2"/>
        <v>#DIV/0!</v>
      </c>
      <c r="I12" s="709">
        <f t="shared" si="2"/>
        <v>45</v>
      </c>
      <c r="J12" s="709"/>
      <c r="K12" s="709" t="e">
        <f>SUM(K2:K11)</f>
        <v>#DIV/0!</v>
      </c>
      <c r="L12" s="709" t="e">
        <f>SUM(L2:L11)</f>
        <v>#DIV/0!</v>
      </c>
      <c r="M12" s="475">
        <f>SUM(M2:M11)</f>
        <v>45</v>
      </c>
    </row>
    <row r="13" spans="1:13" s="1" customFormat="1" ht="30.6" customHeight="1">
      <c r="A13" s="473" t="s">
        <v>78</v>
      </c>
      <c r="B13" s="474" t="e">
        <f>IF(B12&lt;15,"Zły/Brak zdolności",IF(B12&lt;23,"Niski",IF(B12&lt;31,"Zadawalający",IF(B12&lt;39,"Dobry","Wysoki"))))</f>
        <v>#DIV/0!</v>
      </c>
      <c r="C13" s="708" t="e">
        <f t="shared" ref="C13:H13" si="3">IF(C12&lt;15,"Zły/Brak zdolności",IF(C12&lt;23,"Niski",IF(C12&lt;31,"Zadawalający",IF(C12&lt;39,"Dobry","Wysoki"))))</f>
        <v>#DIV/0!</v>
      </c>
      <c r="D13" s="708" t="e">
        <f t="shared" si="3"/>
        <v>#DIV/0!</v>
      </c>
      <c r="E13" s="708" t="e">
        <f t="shared" si="3"/>
        <v>#DIV/0!</v>
      </c>
      <c r="F13" s="708" t="e">
        <f t="shared" si="3"/>
        <v>#DIV/0!</v>
      </c>
      <c r="G13" s="708" t="e">
        <f t="shared" si="3"/>
        <v>#DIV/0!</v>
      </c>
      <c r="H13" s="708" t="e">
        <f t="shared" si="3"/>
        <v>#DIV/0!</v>
      </c>
      <c r="I13" s="708" t="s">
        <v>63</v>
      </c>
      <c r="J13" s="708"/>
      <c r="K13" s="708" t="e">
        <f t="shared" ref="K13:L13" si="4">IF(K12&lt;10,"Zły/Brak zdolności",IF(K12&lt;18,"Niski",IF(K12&lt;26,"Zadawalający",IF(K12&lt;34,"Dobry","Wysoki"))))</f>
        <v>#DIV/0!</v>
      </c>
      <c r="L13" s="708" t="e">
        <f t="shared" si="4"/>
        <v>#DIV/0!</v>
      </c>
    </row>
    <row r="15" spans="1:13" hidden="1"/>
    <row r="16" spans="1:13" hidden="1">
      <c r="A16" t="s">
        <v>80</v>
      </c>
    </row>
    <row r="17" spans="1:11" hidden="1">
      <c r="A17" t="s">
        <v>85</v>
      </c>
    </row>
    <row r="18" spans="1:11" hidden="1">
      <c r="A18" t="s">
        <v>84</v>
      </c>
    </row>
    <row r="19" spans="1:11" hidden="1">
      <c r="A19" t="s">
        <v>83</v>
      </c>
    </row>
    <row r="20" spans="1:11" hidden="1">
      <c r="A20" t="s">
        <v>82</v>
      </c>
    </row>
    <row r="21" spans="1:11" hidden="1">
      <c r="A21" t="s">
        <v>81</v>
      </c>
    </row>
    <row r="22" spans="1:11" hidden="1">
      <c r="A22" t="s">
        <v>58</v>
      </c>
    </row>
    <row r="23" spans="1:11" hidden="1">
      <c r="A23" t="s">
        <v>86</v>
      </c>
    </row>
    <row r="24" spans="1:11" hidden="1"/>
    <row r="26" spans="1:11">
      <c r="A26" t="s">
        <v>272</v>
      </c>
      <c r="B26" s="120" t="e">
        <f>(B2+B3)/B$12</f>
        <v>#DIV/0!</v>
      </c>
      <c r="C26" s="120" t="e">
        <f t="shared" ref="C26:H26" si="5">(C2+C3)/C$12</f>
        <v>#DIV/0!</v>
      </c>
      <c r="D26" s="120" t="e">
        <f t="shared" si="5"/>
        <v>#DIV/0!</v>
      </c>
      <c r="E26" s="120" t="e">
        <f t="shared" si="5"/>
        <v>#DIV/0!</v>
      </c>
      <c r="F26" s="120" t="e">
        <f t="shared" si="5"/>
        <v>#DIV/0!</v>
      </c>
      <c r="G26" s="120" t="e">
        <f t="shared" si="5"/>
        <v>#DIV/0!</v>
      </c>
      <c r="H26" s="120" t="e">
        <f t="shared" si="5"/>
        <v>#DIV/0!</v>
      </c>
      <c r="K26" s="120" t="e">
        <f t="shared" ref="K26" si="6">(K2+K3)/K$12</f>
        <v>#DIV/0!</v>
      </c>
    </row>
    <row r="27" spans="1:11">
      <c r="A27" t="s">
        <v>273</v>
      </c>
      <c r="B27" s="120" t="e">
        <f>(B4+B5+B6)/B$12</f>
        <v>#DIV/0!</v>
      </c>
      <c r="C27" s="120" t="e">
        <f t="shared" ref="C27:H27" si="7">(C4+C5+C6)/C$12</f>
        <v>#DIV/0!</v>
      </c>
      <c r="D27" s="120" t="e">
        <f t="shared" si="7"/>
        <v>#DIV/0!</v>
      </c>
      <c r="E27" s="120" t="e">
        <f t="shared" si="7"/>
        <v>#DIV/0!</v>
      </c>
      <c r="F27" s="120" t="e">
        <f t="shared" si="7"/>
        <v>#DIV/0!</v>
      </c>
      <c r="G27" s="120" t="e">
        <f t="shared" si="7"/>
        <v>#DIV/0!</v>
      </c>
      <c r="H27" s="120" t="e">
        <f t="shared" si="7"/>
        <v>#DIV/0!</v>
      </c>
      <c r="K27" s="120" t="e">
        <f t="shared" ref="K27" si="8">(K4+K5+K6)/K$12</f>
        <v>#DIV/0!</v>
      </c>
    </row>
    <row r="28" spans="1:11">
      <c r="A28" t="s">
        <v>274</v>
      </c>
      <c r="B28" s="120" t="e">
        <f>(B7+B8+B9)/B$12</f>
        <v>#DIV/0!</v>
      </c>
      <c r="C28" s="120" t="e">
        <f t="shared" ref="C28:H28" si="9">(C7+C8+C9)/C$12</f>
        <v>#DIV/0!</v>
      </c>
      <c r="D28" s="120" t="e">
        <f t="shared" si="9"/>
        <v>#DIV/0!</v>
      </c>
      <c r="E28" s="120" t="e">
        <f t="shared" si="9"/>
        <v>#DIV/0!</v>
      </c>
      <c r="F28" s="120" t="e">
        <f t="shared" si="9"/>
        <v>#DIV/0!</v>
      </c>
      <c r="G28" s="120" t="e">
        <f t="shared" si="9"/>
        <v>#DIV/0!</v>
      </c>
      <c r="H28" s="120" t="e">
        <f t="shared" si="9"/>
        <v>#DIV/0!</v>
      </c>
      <c r="K28" s="120" t="e">
        <f t="shared" ref="K28" si="10">(K7+K8+K9)/K$12</f>
        <v>#DIV/0!</v>
      </c>
    </row>
    <row r="29" spans="1:11">
      <c r="A29" t="s">
        <v>275</v>
      </c>
      <c r="B29" s="120" t="e">
        <f>B10/B$12</f>
        <v>#DIV/0!</v>
      </c>
      <c r="C29" s="120" t="e">
        <f t="shared" ref="C29:H29" si="11">C10/C$12</f>
        <v>#DIV/0!</v>
      </c>
      <c r="D29" s="120" t="e">
        <f t="shared" si="11"/>
        <v>#DIV/0!</v>
      </c>
      <c r="E29" s="120" t="e">
        <f t="shared" si="11"/>
        <v>#DIV/0!</v>
      </c>
      <c r="F29" s="120" t="e">
        <f t="shared" si="11"/>
        <v>#DIV/0!</v>
      </c>
      <c r="G29" s="120" t="e">
        <f t="shared" si="11"/>
        <v>#DIV/0!</v>
      </c>
      <c r="H29" s="120" t="e">
        <f t="shared" si="11"/>
        <v>#DIV/0!</v>
      </c>
      <c r="K29" s="120" t="e">
        <f t="shared" ref="K29" si="12">K10/K$12</f>
        <v>#DIV/0!</v>
      </c>
    </row>
    <row r="30" spans="1:11">
      <c r="A30" t="s">
        <v>276</v>
      </c>
      <c r="B30" s="120" t="e">
        <f>B11/B$12</f>
        <v>#DIV/0!</v>
      </c>
      <c r="C30" s="120" t="e">
        <f t="shared" ref="C30:H30" si="13">C11/C$12</f>
        <v>#DIV/0!</v>
      </c>
      <c r="D30" s="120" t="e">
        <f t="shared" si="13"/>
        <v>#DIV/0!</v>
      </c>
      <c r="E30" s="120" t="e">
        <f t="shared" si="13"/>
        <v>#DIV/0!</v>
      </c>
      <c r="F30" s="120" t="e">
        <f t="shared" si="13"/>
        <v>#DIV/0!</v>
      </c>
      <c r="G30" s="120" t="e">
        <f t="shared" si="13"/>
        <v>#DIV/0!</v>
      </c>
      <c r="H30" s="120" t="e">
        <f t="shared" si="13"/>
        <v>#DIV/0!</v>
      </c>
      <c r="K30" s="120" t="e">
        <f t="shared" ref="K30" si="14">K11/K$12</f>
        <v>#DIV/0!</v>
      </c>
    </row>
    <row r="31" spans="1:11">
      <c r="A31" s="478" t="s">
        <v>79</v>
      </c>
      <c r="B31" s="479" t="e">
        <f>SUM(B26:B30)</f>
        <v>#DIV/0!</v>
      </c>
      <c r="C31" s="479" t="e">
        <f t="shared" ref="C31:H31" si="15">SUM(C26:C30)</f>
        <v>#DIV/0!</v>
      </c>
      <c r="D31" s="479" t="e">
        <f t="shared" si="15"/>
        <v>#DIV/0!</v>
      </c>
      <c r="E31" s="479" t="e">
        <f t="shared" si="15"/>
        <v>#DIV/0!</v>
      </c>
      <c r="F31" s="479" t="e">
        <f t="shared" si="15"/>
        <v>#DIV/0!</v>
      </c>
      <c r="G31" s="479" t="e">
        <f t="shared" si="15"/>
        <v>#DIV/0!</v>
      </c>
      <c r="H31" s="479" t="e">
        <f t="shared" si="15"/>
        <v>#DIV/0!</v>
      </c>
      <c r="K31" s="479" t="e">
        <f t="shared" ref="K31" si="16">SUM(K26:K30)</f>
        <v>#DIV/0!</v>
      </c>
    </row>
    <row r="33" spans="1:3">
      <c r="A33" t="s">
        <v>258</v>
      </c>
      <c r="B33" t="s">
        <v>263</v>
      </c>
      <c r="C33">
        <v>5</v>
      </c>
    </row>
    <row r="34" spans="1:3">
      <c r="A34" t="s">
        <v>259</v>
      </c>
      <c r="B34" t="s">
        <v>267</v>
      </c>
      <c r="C34">
        <v>7</v>
      </c>
    </row>
    <row r="35" spans="1:3">
      <c r="A35" t="s">
        <v>260</v>
      </c>
      <c r="B35" t="s">
        <v>266</v>
      </c>
      <c r="C35">
        <v>7</v>
      </c>
    </row>
    <row r="36" spans="1:3">
      <c r="A36" t="s">
        <v>261</v>
      </c>
      <c r="B36" t="s">
        <v>265</v>
      </c>
      <c r="C36">
        <v>7</v>
      </c>
    </row>
    <row r="37" spans="1:3">
      <c r="A37" t="s">
        <v>262</v>
      </c>
      <c r="B37" t="s">
        <v>264</v>
      </c>
      <c r="C37">
        <v>15</v>
      </c>
    </row>
  </sheetData>
  <sheetProtection password="8DB2" sheet="1"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49"/>
  <sheetViews>
    <sheetView workbookViewId="0">
      <pane xSplit="1" ySplit="1" topLeftCell="B2" activePane="bottomRight" state="frozen"/>
      <selection activeCell="Q16" sqref="Q16"/>
      <selection pane="topRight" activeCell="Q16" sqref="Q16"/>
      <selection pane="bottomLeft" activeCell="Q16" sqref="Q16"/>
      <selection pane="bottomRight" activeCell="Q16" sqref="Q16"/>
    </sheetView>
  </sheetViews>
  <sheetFormatPr defaultRowHeight="12.75"/>
  <cols>
    <col min="1" max="1" width="18.7109375" style="59" bestFit="1" customWidth="1"/>
    <col min="2" max="2" width="14" style="59" customWidth="1"/>
    <col min="3" max="4" width="12.7109375" style="59" customWidth="1"/>
    <col min="5" max="9" width="12.42578125" style="59" customWidth="1"/>
    <col min="10" max="10" width="11" style="59" customWidth="1"/>
    <col min="11" max="12" width="11.140625" style="59" customWidth="1"/>
    <col min="13" max="256" width="9.140625" style="59"/>
    <col min="257" max="257" width="18.7109375" style="59" bestFit="1" customWidth="1"/>
    <col min="258" max="258" width="13.140625" style="59" customWidth="1"/>
    <col min="259" max="265" width="12.42578125" style="59" customWidth="1"/>
    <col min="266" max="512" width="9.140625" style="59"/>
    <col min="513" max="513" width="18.7109375" style="59" bestFit="1" customWidth="1"/>
    <col min="514" max="514" width="13.140625" style="59" customWidth="1"/>
    <col min="515" max="521" width="12.42578125" style="59" customWidth="1"/>
    <col min="522" max="768" width="9.140625" style="59"/>
    <col min="769" max="769" width="18.7109375" style="59" bestFit="1" customWidth="1"/>
    <col min="770" max="770" width="13.140625" style="59" customWidth="1"/>
    <col min="771" max="777" width="12.42578125" style="59" customWidth="1"/>
    <col min="778" max="1024" width="9.140625" style="59"/>
    <col min="1025" max="1025" width="18.7109375" style="59" bestFit="1" customWidth="1"/>
    <col min="1026" max="1026" width="13.140625" style="59" customWidth="1"/>
    <col min="1027" max="1033" width="12.42578125" style="59" customWidth="1"/>
    <col min="1034" max="1280" width="9.140625" style="59"/>
    <col min="1281" max="1281" width="18.7109375" style="59" bestFit="1" customWidth="1"/>
    <col min="1282" max="1282" width="13.140625" style="59" customWidth="1"/>
    <col min="1283" max="1289" width="12.42578125" style="59" customWidth="1"/>
    <col min="1290" max="1536" width="9.140625" style="59"/>
    <col min="1537" max="1537" width="18.7109375" style="59" bestFit="1" customWidth="1"/>
    <col min="1538" max="1538" width="13.140625" style="59" customWidth="1"/>
    <col min="1539" max="1545" width="12.42578125" style="59" customWidth="1"/>
    <col min="1546" max="1792" width="9.140625" style="59"/>
    <col min="1793" max="1793" width="18.7109375" style="59" bestFit="1" customWidth="1"/>
    <col min="1794" max="1794" width="13.140625" style="59" customWidth="1"/>
    <col min="1795" max="1801" width="12.42578125" style="59" customWidth="1"/>
    <col min="1802" max="2048" width="9.140625" style="59"/>
    <col min="2049" max="2049" width="18.7109375" style="59" bestFit="1" customWidth="1"/>
    <col min="2050" max="2050" width="13.140625" style="59" customWidth="1"/>
    <col min="2051" max="2057" width="12.42578125" style="59" customWidth="1"/>
    <col min="2058" max="2304" width="9.140625" style="59"/>
    <col min="2305" max="2305" width="18.7109375" style="59" bestFit="1" customWidth="1"/>
    <col min="2306" max="2306" width="13.140625" style="59" customWidth="1"/>
    <col min="2307" max="2313" width="12.42578125" style="59" customWidth="1"/>
    <col min="2314" max="2560" width="9.140625" style="59"/>
    <col min="2561" max="2561" width="18.7109375" style="59" bestFit="1" customWidth="1"/>
    <col min="2562" max="2562" width="13.140625" style="59" customWidth="1"/>
    <col min="2563" max="2569" width="12.42578125" style="59" customWidth="1"/>
    <col min="2570" max="2816" width="9.140625" style="59"/>
    <col min="2817" max="2817" width="18.7109375" style="59" bestFit="1" customWidth="1"/>
    <col min="2818" max="2818" width="13.140625" style="59" customWidth="1"/>
    <col min="2819" max="2825" width="12.42578125" style="59" customWidth="1"/>
    <col min="2826" max="3072" width="9.140625" style="59"/>
    <col min="3073" max="3073" width="18.7109375" style="59" bestFit="1" customWidth="1"/>
    <col min="3074" max="3074" width="13.140625" style="59" customWidth="1"/>
    <col min="3075" max="3081" width="12.42578125" style="59" customWidth="1"/>
    <col min="3082" max="3328" width="9.140625" style="59"/>
    <col min="3329" max="3329" width="18.7109375" style="59" bestFit="1" customWidth="1"/>
    <col min="3330" max="3330" width="13.140625" style="59" customWidth="1"/>
    <col min="3331" max="3337" width="12.42578125" style="59" customWidth="1"/>
    <col min="3338" max="3584" width="9.140625" style="59"/>
    <col min="3585" max="3585" width="18.7109375" style="59" bestFit="1" customWidth="1"/>
    <col min="3586" max="3586" width="13.140625" style="59" customWidth="1"/>
    <col min="3587" max="3593" width="12.42578125" style="59" customWidth="1"/>
    <col min="3594" max="3840" width="9.140625" style="59"/>
    <col min="3841" max="3841" width="18.7109375" style="59" bestFit="1" customWidth="1"/>
    <col min="3842" max="3842" width="13.140625" style="59" customWidth="1"/>
    <col min="3843" max="3849" width="12.42578125" style="59" customWidth="1"/>
    <col min="3850" max="4096" width="9.140625" style="59"/>
    <col min="4097" max="4097" width="18.7109375" style="59" bestFit="1" customWidth="1"/>
    <col min="4098" max="4098" width="13.140625" style="59" customWidth="1"/>
    <col min="4099" max="4105" width="12.42578125" style="59" customWidth="1"/>
    <col min="4106" max="4352" width="9.140625" style="59"/>
    <col min="4353" max="4353" width="18.7109375" style="59" bestFit="1" customWidth="1"/>
    <col min="4354" max="4354" width="13.140625" style="59" customWidth="1"/>
    <col min="4355" max="4361" width="12.42578125" style="59" customWidth="1"/>
    <col min="4362" max="4608" width="9.140625" style="59"/>
    <col min="4609" max="4609" width="18.7109375" style="59" bestFit="1" customWidth="1"/>
    <col min="4610" max="4610" width="13.140625" style="59" customWidth="1"/>
    <col min="4611" max="4617" width="12.42578125" style="59" customWidth="1"/>
    <col min="4618" max="4864" width="9.140625" style="59"/>
    <col min="4865" max="4865" width="18.7109375" style="59" bestFit="1" customWidth="1"/>
    <col min="4866" max="4866" width="13.140625" style="59" customWidth="1"/>
    <col min="4867" max="4873" width="12.42578125" style="59" customWidth="1"/>
    <col min="4874" max="5120" width="9.140625" style="59"/>
    <col min="5121" max="5121" width="18.7109375" style="59" bestFit="1" customWidth="1"/>
    <col min="5122" max="5122" width="13.140625" style="59" customWidth="1"/>
    <col min="5123" max="5129" width="12.42578125" style="59" customWidth="1"/>
    <col min="5130" max="5376" width="9.140625" style="59"/>
    <col min="5377" max="5377" width="18.7109375" style="59" bestFit="1" customWidth="1"/>
    <col min="5378" max="5378" width="13.140625" style="59" customWidth="1"/>
    <col min="5379" max="5385" width="12.42578125" style="59" customWidth="1"/>
    <col min="5386" max="5632" width="9.140625" style="59"/>
    <col min="5633" max="5633" width="18.7109375" style="59" bestFit="1" customWidth="1"/>
    <col min="5634" max="5634" width="13.140625" style="59" customWidth="1"/>
    <col min="5635" max="5641" width="12.42578125" style="59" customWidth="1"/>
    <col min="5642" max="5888" width="9.140625" style="59"/>
    <col min="5889" max="5889" width="18.7109375" style="59" bestFit="1" customWidth="1"/>
    <col min="5890" max="5890" width="13.140625" style="59" customWidth="1"/>
    <col min="5891" max="5897" width="12.42578125" style="59" customWidth="1"/>
    <col min="5898" max="6144" width="9.140625" style="59"/>
    <col min="6145" max="6145" width="18.7109375" style="59" bestFit="1" customWidth="1"/>
    <col min="6146" max="6146" width="13.140625" style="59" customWidth="1"/>
    <col min="6147" max="6153" width="12.42578125" style="59" customWidth="1"/>
    <col min="6154" max="6400" width="9.140625" style="59"/>
    <col min="6401" max="6401" width="18.7109375" style="59" bestFit="1" customWidth="1"/>
    <col min="6402" max="6402" width="13.140625" style="59" customWidth="1"/>
    <col min="6403" max="6409" width="12.42578125" style="59" customWidth="1"/>
    <col min="6410" max="6656" width="9.140625" style="59"/>
    <col min="6657" max="6657" width="18.7109375" style="59" bestFit="1" customWidth="1"/>
    <col min="6658" max="6658" width="13.140625" style="59" customWidth="1"/>
    <col min="6659" max="6665" width="12.42578125" style="59" customWidth="1"/>
    <col min="6666" max="6912" width="9.140625" style="59"/>
    <col min="6913" max="6913" width="18.7109375" style="59" bestFit="1" customWidth="1"/>
    <col min="6914" max="6914" width="13.140625" style="59" customWidth="1"/>
    <col min="6915" max="6921" width="12.42578125" style="59" customWidth="1"/>
    <col min="6922" max="7168" width="9.140625" style="59"/>
    <col min="7169" max="7169" width="18.7109375" style="59" bestFit="1" customWidth="1"/>
    <col min="7170" max="7170" width="13.140625" style="59" customWidth="1"/>
    <col min="7171" max="7177" width="12.42578125" style="59" customWidth="1"/>
    <col min="7178" max="7424" width="9.140625" style="59"/>
    <col min="7425" max="7425" width="18.7109375" style="59" bestFit="1" customWidth="1"/>
    <col min="7426" max="7426" width="13.140625" style="59" customWidth="1"/>
    <col min="7427" max="7433" width="12.42578125" style="59" customWidth="1"/>
    <col min="7434" max="7680" width="9.140625" style="59"/>
    <col min="7681" max="7681" width="18.7109375" style="59" bestFit="1" customWidth="1"/>
    <col min="7682" max="7682" width="13.140625" style="59" customWidth="1"/>
    <col min="7683" max="7689" width="12.42578125" style="59" customWidth="1"/>
    <col min="7690" max="7936" width="9.140625" style="59"/>
    <col min="7937" max="7937" width="18.7109375" style="59" bestFit="1" customWidth="1"/>
    <col min="7938" max="7938" width="13.140625" style="59" customWidth="1"/>
    <col min="7939" max="7945" width="12.42578125" style="59" customWidth="1"/>
    <col min="7946" max="8192" width="9.140625" style="59"/>
    <col min="8193" max="8193" width="18.7109375" style="59" bestFit="1" customWidth="1"/>
    <col min="8194" max="8194" width="13.140625" style="59" customWidth="1"/>
    <col min="8195" max="8201" width="12.42578125" style="59" customWidth="1"/>
    <col min="8202" max="8448" width="9.140625" style="59"/>
    <col min="8449" max="8449" width="18.7109375" style="59" bestFit="1" customWidth="1"/>
    <col min="8450" max="8450" width="13.140625" style="59" customWidth="1"/>
    <col min="8451" max="8457" width="12.42578125" style="59" customWidth="1"/>
    <col min="8458" max="8704" width="9.140625" style="59"/>
    <col min="8705" max="8705" width="18.7109375" style="59" bestFit="1" customWidth="1"/>
    <col min="8706" max="8706" width="13.140625" style="59" customWidth="1"/>
    <col min="8707" max="8713" width="12.42578125" style="59" customWidth="1"/>
    <col min="8714" max="8960" width="9.140625" style="59"/>
    <col min="8961" max="8961" width="18.7109375" style="59" bestFit="1" customWidth="1"/>
    <col min="8962" max="8962" width="13.140625" style="59" customWidth="1"/>
    <col min="8963" max="8969" width="12.42578125" style="59" customWidth="1"/>
    <col min="8970" max="9216" width="9.140625" style="59"/>
    <col min="9217" max="9217" width="18.7109375" style="59" bestFit="1" customWidth="1"/>
    <col min="9218" max="9218" width="13.140625" style="59" customWidth="1"/>
    <col min="9219" max="9225" width="12.42578125" style="59" customWidth="1"/>
    <col min="9226" max="9472" width="9.140625" style="59"/>
    <col min="9473" max="9473" width="18.7109375" style="59" bestFit="1" customWidth="1"/>
    <col min="9474" max="9474" width="13.140625" style="59" customWidth="1"/>
    <col min="9475" max="9481" width="12.42578125" style="59" customWidth="1"/>
    <col min="9482" max="9728" width="9.140625" style="59"/>
    <col min="9729" max="9729" width="18.7109375" style="59" bestFit="1" customWidth="1"/>
    <col min="9730" max="9730" width="13.140625" style="59" customWidth="1"/>
    <col min="9731" max="9737" width="12.42578125" style="59" customWidth="1"/>
    <col min="9738" max="9984" width="9.140625" style="59"/>
    <col min="9985" max="9985" width="18.7109375" style="59" bestFit="1" customWidth="1"/>
    <col min="9986" max="9986" width="13.140625" style="59" customWidth="1"/>
    <col min="9987" max="9993" width="12.42578125" style="59" customWidth="1"/>
    <col min="9994" max="10240" width="9.140625" style="59"/>
    <col min="10241" max="10241" width="18.7109375" style="59" bestFit="1" customWidth="1"/>
    <col min="10242" max="10242" width="13.140625" style="59" customWidth="1"/>
    <col min="10243" max="10249" width="12.42578125" style="59" customWidth="1"/>
    <col min="10250" max="10496" width="9.140625" style="59"/>
    <col min="10497" max="10497" width="18.7109375" style="59" bestFit="1" customWidth="1"/>
    <col min="10498" max="10498" width="13.140625" style="59" customWidth="1"/>
    <col min="10499" max="10505" width="12.42578125" style="59" customWidth="1"/>
    <col min="10506" max="10752" width="9.140625" style="59"/>
    <col min="10753" max="10753" width="18.7109375" style="59" bestFit="1" customWidth="1"/>
    <col min="10754" max="10754" width="13.140625" style="59" customWidth="1"/>
    <col min="10755" max="10761" width="12.42578125" style="59" customWidth="1"/>
    <col min="10762" max="11008" width="9.140625" style="59"/>
    <col min="11009" max="11009" width="18.7109375" style="59" bestFit="1" customWidth="1"/>
    <col min="11010" max="11010" width="13.140625" style="59" customWidth="1"/>
    <col min="11011" max="11017" width="12.42578125" style="59" customWidth="1"/>
    <col min="11018" max="11264" width="9.140625" style="59"/>
    <col min="11265" max="11265" width="18.7109375" style="59" bestFit="1" customWidth="1"/>
    <col min="11266" max="11266" width="13.140625" style="59" customWidth="1"/>
    <col min="11267" max="11273" width="12.42578125" style="59" customWidth="1"/>
    <col min="11274" max="11520" width="9.140625" style="59"/>
    <col min="11521" max="11521" width="18.7109375" style="59" bestFit="1" customWidth="1"/>
    <col min="11522" max="11522" width="13.140625" style="59" customWidth="1"/>
    <col min="11523" max="11529" width="12.42578125" style="59" customWidth="1"/>
    <col min="11530" max="11776" width="9.140625" style="59"/>
    <col min="11777" max="11777" width="18.7109375" style="59" bestFit="1" customWidth="1"/>
    <col min="11778" max="11778" width="13.140625" style="59" customWidth="1"/>
    <col min="11779" max="11785" width="12.42578125" style="59" customWidth="1"/>
    <col min="11786" max="12032" width="9.140625" style="59"/>
    <col min="12033" max="12033" width="18.7109375" style="59" bestFit="1" customWidth="1"/>
    <col min="12034" max="12034" width="13.140625" style="59" customWidth="1"/>
    <col min="12035" max="12041" width="12.42578125" style="59" customWidth="1"/>
    <col min="12042" max="12288" width="9.140625" style="59"/>
    <col min="12289" max="12289" width="18.7109375" style="59" bestFit="1" customWidth="1"/>
    <col min="12290" max="12290" width="13.140625" style="59" customWidth="1"/>
    <col min="12291" max="12297" width="12.42578125" style="59" customWidth="1"/>
    <col min="12298" max="12544" width="9.140625" style="59"/>
    <col min="12545" max="12545" width="18.7109375" style="59" bestFit="1" customWidth="1"/>
    <col min="12546" max="12546" width="13.140625" style="59" customWidth="1"/>
    <col min="12547" max="12553" width="12.42578125" style="59" customWidth="1"/>
    <col min="12554" max="12800" width="9.140625" style="59"/>
    <col min="12801" max="12801" width="18.7109375" style="59" bestFit="1" customWidth="1"/>
    <col min="12802" max="12802" width="13.140625" style="59" customWidth="1"/>
    <col min="12803" max="12809" width="12.42578125" style="59" customWidth="1"/>
    <col min="12810" max="13056" width="9.140625" style="59"/>
    <col min="13057" max="13057" width="18.7109375" style="59" bestFit="1" customWidth="1"/>
    <col min="13058" max="13058" width="13.140625" style="59" customWidth="1"/>
    <col min="13059" max="13065" width="12.42578125" style="59" customWidth="1"/>
    <col min="13066" max="13312" width="9.140625" style="59"/>
    <col min="13313" max="13313" width="18.7109375" style="59" bestFit="1" customWidth="1"/>
    <col min="13314" max="13314" width="13.140625" style="59" customWidth="1"/>
    <col min="13315" max="13321" width="12.42578125" style="59" customWidth="1"/>
    <col min="13322" max="13568" width="9.140625" style="59"/>
    <col min="13569" max="13569" width="18.7109375" style="59" bestFit="1" customWidth="1"/>
    <col min="13570" max="13570" width="13.140625" style="59" customWidth="1"/>
    <col min="13571" max="13577" width="12.42578125" style="59" customWidth="1"/>
    <col min="13578" max="13824" width="9.140625" style="59"/>
    <col min="13825" max="13825" width="18.7109375" style="59" bestFit="1" customWidth="1"/>
    <col min="13826" max="13826" width="13.140625" style="59" customWidth="1"/>
    <col min="13827" max="13833" width="12.42578125" style="59" customWidth="1"/>
    <col min="13834" max="14080" width="9.140625" style="59"/>
    <col min="14081" max="14081" width="18.7109375" style="59" bestFit="1" customWidth="1"/>
    <col min="14082" max="14082" width="13.140625" style="59" customWidth="1"/>
    <col min="14083" max="14089" width="12.42578125" style="59" customWidth="1"/>
    <col min="14090" max="14336" width="9.140625" style="59"/>
    <col min="14337" max="14337" width="18.7109375" style="59" bestFit="1" customWidth="1"/>
    <col min="14338" max="14338" width="13.140625" style="59" customWidth="1"/>
    <col min="14339" max="14345" width="12.42578125" style="59" customWidth="1"/>
    <col min="14346" max="14592" width="9.140625" style="59"/>
    <col min="14593" max="14593" width="18.7109375" style="59" bestFit="1" customWidth="1"/>
    <col min="14594" max="14594" width="13.140625" style="59" customWidth="1"/>
    <col min="14595" max="14601" width="12.42578125" style="59" customWidth="1"/>
    <col min="14602" max="14848" width="9.140625" style="59"/>
    <col min="14849" max="14849" width="18.7109375" style="59" bestFit="1" customWidth="1"/>
    <col min="14850" max="14850" width="13.140625" style="59" customWidth="1"/>
    <col min="14851" max="14857" width="12.42578125" style="59" customWidth="1"/>
    <col min="14858" max="15104" width="9.140625" style="59"/>
    <col min="15105" max="15105" width="18.7109375" style="59" bestFit="1" customWidth="1"/>
    <col min="15106" max="15106" width="13.140625" style="59" customWidth="1"/>
    <col min="15107" max="15113" width="12.42578125" style="59" customWidth="1"/>
    <col min="15114" max="15360" width="9.140625" style="59"/>
    <col min="15361" max="15361" width="18.7109375" style="59" bestFit="1" customWidth="1"/>
    <col min="15362" max="15362" width="13.140625" style="59" customWidth="1"/>
    <col min="15363" max="15369" width="12.42578125" style="59" customWidth="1"/>
    <col min="15370" max="15616" width="9.140625" style="59"/>
    <col min="15617" max="15617" width="18.7109375" style="59" bestFit="1" customWidth="1"/>
    <col min="15618" max="15618" width="13.140625" style="59" customWidth="1"/>
    <col min="15619" max="15625" width="12.42578125" style="59" customWidth="1"/>
    <col min="15626" max="15872" width="9.140625" style="59"/>
    <col min="15873" max="15873" width="18.7109375" style="59" bestFit="1" customWidth="1"/>
    <col min="15874" max="15874" width="13.140625" style="59" customWidth="1"/>
    <col min="15875" max="15881" width="12.42578125" style="59" customWidth="1"/>
    <col min="15882" max="16128" width="9.140625" style="59"/>
    <col min="16129" max="16129" width="18.7109375" style="59" bestFit="1" customWidth="1"/>
    <col min="16130" max="16130" width="13.140625" style="59" customWidth="1"/>
    <col min="16131" max="16137" width="12.42578125" style="59" customWidth="1"/>
    <col min="16138" max="16384" width="9.140625" style="59"/>
  </cols>
  <sheetData>
    <row r="1" spans="1:12" ht="15">
      <c r="A1" s="57" t="s">
        <v>64</v>
      </c>
      <c r="B1" s="58"/>
      <c r="C1" s="86">
        <f>rachunek!C3</f>
        <v>44196</v>
      </c>
      <c r="D1" s="86">
        <f>rachunek!D3</f>
        <v>45291</v>
      </c>
      <c r="E1" s="86">
        <f>rachunek!E3</f>
        <v>45657</v>
      </c>
      <c r="F1" s="86" t="str">
        <f>rachunek!F3</f>
        <v>…..2025</v>
      </c>
      <c r="G1" s="86">
        <f>rachunek!G3</f>
        <v>46022</v>
      </c>
      <c r="H1" s="86">
        <f>rachunek!H3</f>
        <v>46387</v>
      </c>
      <c r="I1" s="86">
        <f>rachunek!I3</f>
        <v>46752</v>
      </c>
    </row>
    <row r="2" spans="1:12" ht="14.25">
      <c r="A2" s="60" t="s">
        <v>65</v>
      </c>
      <c r="B2" s="61"/>
      <c r="C2" s="62"/>
      <c r="D2" s="105"/>
      <c r="E2" s="98"/>
      <c r="K2" s="118">
        <f>F2</f>
        <v>0</v>
      </c>
    </row>
    <row r="3" spans="1:12" ht="14.25">
      <c r="A3" s="64" t="s">
        <v>66</v>
      </c>
      <c r="B3" s="65"/>
      <c r="C3" s="62"/>
      <c r="D3" s="62"/>
      <c r="E3" s="115"/>
      <c r="F3" s="85">
        <f>ROUND(9*$K$4,1)</f>
        <v>0</v>
      </c>
      <c r="G3" s="85">
        <f t="shared" ref="G3:I3" si="0">ROUND(12*$K$4,1)</f>
        <v>0</v>
      </c>
      <c r="H3" s="85">
        <f t="shared" si="0"/>
        <v>0</v>
      </c>
      <c r="I3" s="85">
        <f t="shared" si="0"/>
        <v>0</v>
      </c>
      <c r="K3" s="59">
        <v>48</v>
      </c>
    </row>
    <row r="4" spans="1:12" ht="15" thickBot="1">
      <c r="A4" s="64" t="s">
        <v>67</v>
      </c>
      <c r="B4" s="65"/>
      <c r="C4" s="66"/>
      <c r="D4" s="66"/>
      <c r="E4" s="99"/>
      <c r="F4" s="63">
        <f t="shared" ref="F4" si="1">E4+F2-F3</f>
        <v>0</v>
      </c>
      <c r="G4" s="63">
        <f t="shared" ref="G4" si="2">F4+G2-G3</f>
        <v>0</v>
      </c>
      <c r="H4" s="63">
        <f t="shared" ref="H4:I4" si="3">G4+H2-H3</f>
        <v>0</v>
      </c>
      <c r="I4" s="63">
        <f t="shared" si="3"/>
        <v>0</v>
      </c>
      <c r="K4" s="59">
        <f>K2/K3</f>
        <v>0</v>
      </c>
    </row>
    <row r="5" spans="1:12" ht="15.75" thickBot="1">
      <c r="A5" s="67" t="s">
        <v>68</v>
      </c>
      <c r="B5" s="68">
        <f>4.05%+1%+0.5%</f>
        <v>5.5500000000000001E-2</v>
      </c>
      <c r="C5" s="69"/>
      <c r="D5" s="69"/>
      <c r="E5" s="100"/>
      <c r="F5" s="69"/>
      <c r="G5" s="69"/>
      <c r="H5" s="69"/>
      <c r="I5" s="69"/>
    </row>
    <row r="6" spans="1:12" ht="15">
      <c r="A6" s="70" t="s">
        <v>69</v>
      </c>
      <c r="B6" s="71"/>
      <c r="C6" s="72"/>
      <c r="D6" s="72"/>
      <c r="E6" s="101"/>
      <c r="F6" s="72">
        <f>ROUND(((F2+F4)/2)*$B$5/12*8,1)</f>
        <v>0</v>
      </c>
      <c r="G6" s="72">
        <f>ROUND(((F4+G4)/2)*$B$5/12*12,1)</f>
        <v>0</v>
      </c>
      <c r="H6" s="72">
        <f t="shared" ref="H6:I6" si="4">ROUND(((G4+H4)/2)*$B$5/12*12,1)</f>
        <v>0</v>
      </c>
      <c r="I6" s="72">
        <f t="shared" si="4"/>
        <v>0</v>
      </c>
    </row>
    <row r="7" spans="1:12" ht="14.25">
      <c r="A7" s="70"/>
      <c r="B7" s="73"/>
      <c r="C7" s="73"/>
      <c r="D7" s="73"/>
      <c r="E7" s="73"/>
      <c r="F7" s="73"/>
      <c r="G7" s="73"/>
      <c r="H7" s="73"/>
    </row>
    <row r="8" spans="1:12" ht="14.25">
      <c r="A8" s="57" t="s">
        <v>88</v>
      </c>
      <c r="B8" s="75"/>
      <c r="C8" s="75"/>
      <c r="D8" s="75"/>
      <c r="E8" s="75"/>
      <c r="F8" s="75"/>
      <c r="G8" s="75"/>
      <c r="H8" s="75"/>
    </row>
    <row r="9" spans="1:12" ht="14.25">
      <c r="A9" s="76" t="s">
        <v>65</v>
      </c>
      <c r="B9" s="63"/>
      <c r="C9" s="77"/>
      <c r="D9" s="77"/>
      <c r="E9" s="103"/>
      <c r="F9" s="78"/>
      <c r="G9" s="77"/>
      <c r="H9" s="77"/>
    </row>
    <row r="10" spans="1:12" ht="14.25">
      <c r="A10" s="64" t="s">
        <v>66</v>
      </c>
      <c r="B10" s="65"/>
      <c r="C10" s="63"/>
      <c r="D10" s="63"/>
      <c r="E10" s="99"/>
      <c r="F10" s="63"/>
      <c r="G10" s="63"/>
      <c r="H10" s="63"/>
      <c r="I10" s="63"/>
      <c r="J10" s="63"/>
      <c r="L10" s="84"/>
    </row>
    <row r="11" spans="1:12" ht="15" thickBot="1">
      <c r="A11" s="64" t="s">
        <v>67</v>
      </c>
      <c r="B11" s="63">
        <f>B9</f>
        <v>0</v>
      </c>
      <c r="C11" s="63">
        <f t="shared" ref="C11:F11" si="5">B11+C9-C10</f>
        <v>0</v>
      </c>
      <c r="D11" s="63">
        <f t="shared" si="5"/>
        <v>0</v>
      </c>
      <c r="E11" s="99">
        <f t="shared" ref="E11" si="6">D11+E9-E10</f>
        <v>0</v>
      </c>
      <c r="F11" s="63">
        <f t="shared" si="5"/>
        <v>0</v>
      </c>
      <c r="G11" s="63">
        <f t="shared" ref="G11" si="7">F11+G9-G10</f>
        <v>0</v>
      </c>
      <c r="H11" s="63">
        <f t="shared" ref="H11:J11" si="8">G11+H9-H10</f>
        <v>0</v>
      </c>
      <c r="I11" s="63">
        <f t="shared" si="8"/>
        <v>0</v>
      </c>
      <c r="J11" s="63">
        <f t="shared" si="8"/>
        <v>0</v>
      </c>
    </row>
    <row r="12" spans="1:12" ht="15.75" thickBot="1">
      <c r="A12" s="67" t="s">
        <v>68</v>
      </c>
      <c r="B12" s="68">
        <v>0</v>
      </c>
      <c r="C12" s="73"/>
      <c r="D12" s="73"/>
      <c r="E12" s="102"/>
      <c r="F12" s="73"/>
      <c r="G12" s="73"/>
      <c r="H12" s="73"/>
      <c r="I12" s="73"/>
    </row>
    <row r="13" spans="1:12" ht="15">
      <c r="A13" s="70" t="s">
        <v>69</v>
      </c>
      <c r="B13" s="71"/>
      <c r="C13" s="72"/>
      <c r="D13" s="72">
        <f>ROUND(((C11+D11)/2)*$B$12/12*8,1)</f>
        <v>0</v>
      </c>
      <c r="E13" s="101">
        <f t="shared" ref="E13" si="9">ROUND(((D11+E11)/2)*$B$12/12*12,1)</f>
        <v>0</v>
      </c>
      <c r="F13" s="72">
        <f>ROUND(((E11+F11)/2)*$B$12/12*12,1)</f>
        <v>0</v>
      </c>
      <c r="G13" s="72">
        <f t="shared" ref="G13:H13" si="10">ROUND(((F11+G11)/2)*$B$12/12*12,1)</f>
        <v>0</v>
      </c>
      <c r="H13" s="72">
        <f t="shared" si="10"/>
        <v>0</v>
      </c>
      <c r="I13" s="72">
        <f>ROUND(((H11+I11)/2)*$B$12/12*12,0)</f>
        <v>0</v>
      </c>
    </row>
    <row r="14" spans="1:12" ht="14.25">
      <c r="A14" s="79"/>
      <c r="B14" s="73"/>
      <c r="C14" s="73"/>
      <c r="D14" s="73"/>
      <c r="E14" s="73"/>
      <c r="F14" s="73"/>
      <c r="G14" s="73"/>
      <c r="H14" s="73"/>
    </row>
    <row r="15" spans="1:12" ht="14.25">
      <c r="A15" s="57" t="s">
        <v>64</v>
      </c>
      <c r="B15" s="75"/>
      <c r="C15" s="75"/>
      <c r="D15" s="75"/>
      <c r="E15" s="75"/>
      <c r="F15" s="75"/>
      <c r="G15" s="75"/>
      <c r="H15" s="75"/>
    </row>
    <row r="16" spans="1:12" ht="14.25">
      <c r="A16" s="76" t="s">
        <v>65</v>
      </c>
      <c r="B16" s="80"/>
      <c r="C16" s="77"/>
      <c r="D16" s="77"/>
      <c r="E16" s="104"/>
      <c r="F16" s="77"/>
      <c r="G16" s="77"/>
      <c r="H16" s="77"/>
      <c r="I16" s="77"/>
    </row>
    <row r="17" spans="1:12" ht="14.25">
      <c r="A17" s="64" t="s">
        <v>66</v>
      </c>
      <c r="B17" s="63"/>
      <c r="C17" s="63"/>
      <c r="D17" s="63"/>
      <c r="E17" s="99"/>
      <c r="F17" s="63"/>
      <c r="G17" s="63"/>
      <c r="H17" s="63"/>
      <c r="I17" s="85"/>
      <c r="L17" s="84">
        <f>SUM(C17:K17)</f>
        <v>0</v>
      </c>
    </row>
    <row r="18" spans="1:12" ht="15" thickBot="1">
      <c r="A18" s="64" t="s">
        <v>70</v>
      </c>
      <c r="B18" s="63">
        <f>B16-B17</f>
        <v>0</v>
      </c>
      <c r="C18" s="63">
        <f t="shared" ref="C18" si="11">B18+C16-C17</f>
        <v>0</v>
      </c>
      <c r="D18" s="63">
        <f t="shared" ref="D18" si="12">C18+D16-D17</f>
        <v>0</v>
      </c>
      <c r="E18" s="99">
        <f t="shared" ref="E18" si="13">D18+E16-E17</f>
        <v>0</v>
      </c>
      <c r="F18" s="63">
        <f t="shared" ref="F18:G18" si="14">E18+F16-F17</f>
        <v>0</v>
      </c>
      <c r="G18" s="63">
        <f t="shared" si="14"/>
        <v>0</v>
      </c>
      <c r="H18" s="63">
        <f>G18+H16-H17</f>
        <v>0</v>
      </c>
      <c r="I18" s="63">
        <f>H18+I16-I17</f>
        <v>0</v>
      </c>
    </row>
    <row r="19" spans="1:12" ht="15.75" thickBot="1">
      <c r="A19" s="67" t="s">
        <v>68</v>
      </c>
      <c r="B19" s="68">
        <v>1.84E-2</v>
      </c>
      <c r="C19" s="73"/>
      <c r="D19" s="73"/>
      <c r="E19" s="102"/>
      <c r="F19" s="73"/>
      <c r="G19" s="73"/>
      <c r="H19" s="73"/>
      <c r="I19" s="73"/>
    </row>
    <row r="20" spans="1:12" ht="15">
      <c r="A20" s="81" t="s">
        <v>71</v>
      </c>
      <c r="B20" s="71"/>
      <c r="C20" s="72">
        <f>ROUND(((C16+C18)/2)*$B$19/12*9,1)</f>
        <v>0</v>
      </c>
      <c r="D20" s="72">
        <f>ROUND(((C18+D18)/2)*$B$19/12*9,1)</f>
        <v>0</v>
      </c>
      <c r="E20" s="101">
        <f>ROUND(((C18+E18)/2)*$B$19/12*12,1)</f>
        <v>0</v>
      </c>
      <c r="F20" s="72">
        <f>ROUND(((E18+F18)/2)*$B$19/12*12,0)</f>
        <v>0</v>
      </c>
      <c r="G20" s="72">
        <f>ROUND(((F18+G18)/2)*$B$19/12*12,0)</f>
        <v>0</v>
      </c>
      <c r="H20" s="72">
        <f t="shared" ref="H20" si="15">ROUND(((G18+H18)/2)*$B$19/12*12,0)</f>
        <v>0</v>
      </c>
      <c r="I20" s="72">
        <f>ROUND(((H18+I18)/2)*$B$19/12*12,0)</f>
        <v>0</v>
      </c>
    </row>
    <row r="21" spans="1:12" ht="15">
      <c r="A21" s="91"/>
      <c r="B21" s="91"/>
      <c r="C21" s="92"/>
      <c r="D21" s="92"/>
      <c r="E21" s="92"/>
      <c r="F21" s="92"/>
      <c r="G21" s="92"/>
      <c r="H21" s="92"/>
    </row>
    <row r="22" spans="1:12" ht="14.25">
      <c r="A22" s="57" t="s">
        <v>64</v>
      </c>
      <c r="B22" s="75"/>
      <c r="C22" s="75"/>
      <c r="D22" s="75"/>
      <c r="E22" s="75"/>
      <c r="F22" s="75"/>
      <c r="G22" s="75"/>
      <c r="H22" s="75"/>
    </row>
    <row r="23" spans="1:12" ht="14.25">
      <c r="A23" s="76" t="s">
        <v>65</v>
      </c>
      <c r="B23" s="77"/>
      <c r="C23" s="77"/>
      <c r="D23" s="77"/>
      <c r="E23" s="104"/>
      <c r="F23" s="77"/>
      <c r="G23" s="77"/>
      <c r="H23" s="77"/>
      <c r="I23" s="77"/>
    </row>
    <row r="24" spans="1:12" ht="14.25">
      <c r="A24" s="64" t="s">
        <v>66</v>
      </c>
      <c r="B24" s="129"/>
      <c r="C24" s="63"/>
      <c r="D24" s="63"/>
      <c r="E24" s="99"/>
      <c r="F24" s="63"/>
      <c r="G24" s="63"/>
      <c r="H24" s="77"/>
      <c r="I24" s="77"/>
      <c r="L24" s="84">
        <f>SUM(C24:K24)</f>
        <v>0</v>
      </c>
    </row>
    <row r="25" spans="1:12" ht="15" thickBot="1">
      <c r="A25" s="64" t="s">
        <v>70</v>
      </c>
      <c r="B25" s="61"/>
      <c r="C25" s="130">
        <f t="shared" ref="C25" si="16">B25+C23-C24</f>
        <v>0</v>
      </c>
      <c r="D25" s="130">
        <f t="shared" ref="D25" si="17">C25+D23-D24</f>
        <v>0</v>
      </c>
      <c r="E25" s="99">
        <f t="shared" ref="E25" si="18">D25+E23-E24</f>
        <v>0</v>
      </c>
      <c r="F25" s="63">
        <f t="shared" ref="F25" si="19">E25+F23-F24</f>
        <v>0</v>
      </c>
      <c r="G25" s="63">
        <f t="shared" ref="G25" si="20">F25+G23-G24</f>
        <v>0</v>
      </c>
      <c r="H25" s="63">
        <f t="shared" ref="H25" si="21">G25+H23-H24</f>
        <v>0</v>
      </c>
      <c r="I25" s="63">
        <f t="shared" ref="I25" si="22">H25+I23-I24</f>
        <v>0</v>
      </c>
    </row>
    <row r="26" spans="1:12" ht="15.75" thickBot="1">
      <c r="A26" s="67" t="s">
        <v>68</v>
      </c>
      <c r="B26" s="128">
        <v>1.84E-2</v>
      </c>
      <c r="C26" s="131"/>
      <c r="D26" s="131"/>
      <c r="E26" s="102"/>
      <c r="F26" s="73"/>
      <c r="G26" s="73"/>
      <c r="H26" s="73"/>
      <c r="I26" s="73"/>
    </row>
    <row r="27" spans="1:12" ht="15">
      <c r="A27" s="81" t="s">
        <v>71</v>
      </c>
      <c r="B27" s="71"/>
      <c r="C27" s="72">
        <f>ROUND(((C23+C25)/2)*$B$19/12*9,1)</f>
        <v>0</v>
      </c>
      <c r="D27" s="72">
        <f>ROUND(((C25+D25)/2)*$B$19/12*9,1)</f>
        <v>0</v>
      </c>
      <c r="E27" s="101">
        <f>ROUND(((C25+E25)/2)*$B$19/12*12,1)</f>
        <v>0</v>
      </c>
      <c r="F27" s="72">
        <f>ROUND(((E25+F25)/2)*$B$26/12*12,0)</f>
        <v>0</v>
      </c>
      <c r="G27" s="72">
        <f>ROUND(((F25+G25)/2)*$B$26/12*12,0)</f>
        <v>0</v>
      </c>
      <c r="H27" s="72">
        <f t="shared" ref="H27:I27" si="23">ROUND(((G25+H25)/2)*$B$26/12*12,0)</f>
        <v>0</v>
      </c>
      <c r="I27" s="72">
        <f t="shared" si="23"/>
        <v>0</v>
      </c>
    </row>
    <row r="28" spans="1:12" ht="15">
      <c r="A28" s="91"/>
      <c r="B28" s="91"/>
      <c r="C28" s="92"/>
      <c r="D28" s="92"/>
      <c r="E28" s="92"/>
      <c r="F28" s="92"/>
      <c r="G28" s="92"/>
      <c r="H28" s="92"/>
    </row>
    <row r="29" spans="1:12" ht="14.25">
      <c r="A29" s="74" t="s">
        <v>89</v>
      </c>
      <c r="B29" s="75"/>
      <c r="C29" s="75"/>
      <c r="D29" s="75"/>
      <c r="E29" s="75"/>
      <c r="F29" s="75"/>
      <c r="G29" s="75"/>
      <c r="H29" s="75"/>
      <c r="I29" s="75"/>
    </row>
    <row r="30" spans="1:12" ht="14.25">
      <c r="A30" s="76" t="s">
        <v>65</v>
      </c>
      <c r="B30" s="77"/>
      <c r="C30" s="77"/>
      <c r="D30" s="77"/>
      <c r="E30" s="77"/>
      <c r="F30" s="77"/>
      <c r="G30" s="77"/>
      <c r="H30" s="77"/>
      <c r="I30" s="77"/>
    </row>
    <row r="31" spans="1:12" ht="14.25">
      <c r="A31" s="64" t="s">
        <v>66</v>
      </c>
      <c r="B31" s="65"/>
      <c r="C31" s="77"/>
      <c r="D31" s="77"/>
      <c r="E31" s="77"/>
      <c r="F31" s="77"/>
      <c r="G31" s="77"/>
      <c r="H31" s="77"/>
      <c r="I31" s="77"/>
    </row>
    <row r="32" spans="1:12" ht="15" thickBot="1">
      <c r="A32" s="64" t="s">
        <v>70</v>
      </c>
      <c r="B32" s="61"/>
      <c r="C32" s="63"/>
      <c r="D32" s="63">
        <f t="shared" ref="D32:G32" si="24">C32+D30-D31</f>
        <v>0</v>
      </c>
      <c r="E32" s="99">
        <f t="shared" ref="E32" si="25">D32+E30-E31</f>
        <v>0</v>
      </c>
      <c r="F32" s="63">
        <f t="shared" si="24"/>
        <v>0</v>
      </c>
      <c r="G32" s="63">
        <f t="shared" si="24"/>
        <v>0</v>
      </c>
      <c r="H32" s="63">
        <f>G32+H30-H31</f>
        <v>0</v>
      </c>
      <c r="I32" s="63">
        <f>H32+I30-I31</f>
        <v>0</v>
      </c>
    </row>
    <row r="33" spans="1:9" ht="15.75" thickBot="1">
      <c r="A33" s="67" t="s">
        <v>68</v>
      </c>
      <c r="B33" s="68"/>
      <c r="C33" s="73"/>
      <c r="D33" s="73"/>
      <c r="E33" s="102"/>
      <c r="F33" s="73"/>
      <c r="G33" s="73"/>
      <c r="H33" s="73"/>
      <c r="I33" s="73"/>
    </row>
    <row r="34" spans="1:9" ht="15">
      <c r="A34" s="81" t="s">
        <v>71</v>
      </c>
      <c r="B34" s="71"/>
      <c r="C34" s="72">
        <f t="shared" ref="C34" si="26">ROUND(((B32+C32)/2)*$B$19/12*12,0)</f>
        <v>0</v>
      </c>
      <c r="D34" s="72"/>
      <c r="E34" s="101">
        <f>ROUND(((968500+E32)/2)*$B$33/12*2,0)</f>
        <v>0</v>
      </c>
      <c r="F34" s="72">
        <f t="shared" ref="F34:I34" si="27">ROUND(((E32+F32)/2)*$B$33/12*12,0)</f>
        <v>0</v>
      </c>
      <c r="G34" s="72">
        <f t="shared" si="27"/>
        <v>0</v>
      </c>
      <c r="H34" s="72">
        <f t="shared" si="27"/>
        <v>0</v>
      </c>
      <c r="I34" s="72">
        <f t="shared" si="27"/>
        <v>0</v>
      </c>
    </row>
    <row r="36" spans="1:9" ht="14.25">
      <c r="A36" s="74" t="s">
        <v>91</v>
      </c>
      <c r="B36" s="75"/>
      <c r="C36" s="75"/>
      <c r="D36" s="75"/>
      <c r="E36" s="75"/>
      <c r="F36" s="75"/>
      <c r="G36" s="75"/>
      <c r="H36" s="75"/>
      <c r="I36" s="75"/>
    </row>
    <row r="37" spans="1:9" ht="14.25">
      <c r="A37" s="76" t="s">
        <v>65</v>
      </c>
      <c r="B37" s="77"/>
      <c r="C37" s="77"/>
      <c r="D37" s="77"/>
      <c r="E37" s="77"/>
      <c r="F37" s="77"/>
      <c r="G37" s="77"/>
      <c r="H37" s="77"/>
      <c r="I37" s="77"/>
    </row>
    <row r="38" spans="1:9" ht="14.25">
      <c r="A38" s="64" t="s">
        <v>66</v>
      </c>
      <c r="B38" s="65"/>
      <c r="C38" s="77"/>
      <c r="D38" s="77"/>
      <c r="E38" s="77"/>
      <c r="F38" s="77"/>
      <c r="G38" s="77"/>
      <c r="H38" s="77"/>
      <c r="I38" s="77"/>
    </row>
    <row r="39" spans="1:9" ht="15" thickBot="1">
      <c r="A39" s="64" t="s">
        <v>70</v>
      </c>
      <c r="B39" s="61"/>
      <c r="C39" s="63"/>
      <c r="D39" s="63"/>
      <c r="E39" s="99">
        <f t="shared" ref="E39" si="28">C39+E37-E38</f>
        <v>0</v>
      </c>
      <c r="F39" s="63">
        <f t="shared" ref="F39" si="29">E39+F37-F38</f>
        <v>0</v>
      </c>
      <c r="G39" s="63">
        <f t="shared" ref="G39" si="30">F39+G37-G38</f>
        <v>0</v>
      </c>
      <c r="H39" s="63">
        <f>G39+H37-H38</f>
        <v>0</v>
      </c>
      <c r="I39" s="63">
        <f>H39+I37-I38</f>
        <v>0</v>
      </c>
    </row>
    <row r="40" spans="1:9" ht="15.75" thickBot="1">
      <c r="A40" s="67" t="s">
        <v>68</v>
      </c>
      <c r="B40" s="128">
        <v>0.04</v>
      </c>
      <c r="C40" s="73"/>
      <c r="D40" s="73"/>
      <c r="E40" s="102"/>
      <c r="F40" s="73"/>
      <c r="G40" s="73"/>
      <c r="H40" s="73"/>
      <c r="I40" s="73"/>
    </row>
    <row r="41" spans="1:9" ht="15">
      <c r="A41" s="81" t="s">
        <v>71</v>
      </c>
      <c r="B41" s="71"/>
      <c r="C41" s="72">
        <f t="shared" ref="C41" si="31">ROUND(((B39+C39)/2)*$B$19/12*12,0)</f>
        <v>0</v>
      </c>
      <c r="D41" s="72"/>
      <c r="E41" s="101">
        <f>ROUND(((968500+E39)/2)*$B$33/12*2,0)</f>
        <v>0</v>
      </c>
      <c r="F41" s="72">
        <f>ROUND(((F37+F39)/2)*$B$40/12*10,0)</f>
        <v>0</v>
      </c>
      <c r="G41" s="72">
        <f t="shared" ref="G41:I41" si="32">ROUND(((F39+G39)/2)*$B$40/12*12,0)</f>
        <v>0</v>
      </c>
      <c r="H41" s="72">
        <f t="shared" si="32"/>
        <v>0</v>
      </c>
      <c r="I41" s="72">
        <f t="shared" si="32"/>
        <v>0</v>
      </c>
    </row>
    <row r="43" spans="1:9">
      <c r="A43" s="82" t="s">
        <v>72</v>
      </c>
      <c r="B43" s="83"/>
      <c r="C43" s="83">
        <f>ROUND(C6+C13+C20+C27+C34,0)</f>
        <v>0</v>
      </c>
      <c r="D43" s="83">
        <f t="shared" ref="D43:E43" si="33">ROUND(D6+D13+D20+D27+D34,0)</f>
        <v>0</v>
      </c>
      <c r="E43" s="83">
        <f t="shared" si="33"/>
        <v>0</v>
      </c>
      <c r="F43" s="83">
        <f>ROUND(F6+F13+F20+F27+F34+F41,0)</f>
        <v>0</v>
      </c>
      <c r="G43" s="83">
        <f t="shared" ref="G43:I43" si="34">ROUND(G6+G13+G20+G27+G34+G41,0)</f>
        <v>0</v>
      </c>
      <c r="H43" s="83">
        <f t="shared" si="34"/>
        <v>0</v>
      </c>
      <c r="I43" s="83">
        <f t="shared" si="34"/>
        <v>0</v>
      </c>
    </row>
    <row r="44" spans="1:9" ht="15">
      <c r="A44" s="106" t="s">
        <v>73</v>
      </c>
      <c r="B44" s="107">
        <f>B4+B11+B18+B25+B32+B39</f>
        <v>0</v>
      </c>
      <c r="C44" s="107">
        <f>C4+C11+C18+C25+C32+C39</f>
        <v>0</v>
      </c>
      <c r="D44" s="107">
        <f>D4+D11+D18+D25+D32+D39</f>
        <v>0</v>
      </c>
      <c r="E44" s="107">
        <f t="shared" ref="E44:I44" si="35">E4+E11+E18+E25+E32+E39</f>
        <v>0</v>
      </c>
      <c r="F44" s="107">
        <f t="shared" si="35"/>
        <v>0</v>
      </c>
      <c r="G44" s="107">
        <f t="shared" si="35"/>
        <v>0</v>
      </c>
      <c r="H44" s="107">
        <f t="shared" si="35"/>
        <v>0</v>
      </c>
      <c r="I44" s="107">
        <f t="shared" si="35"/>
        <v>0</v>
      </c>
    </row>
    <row r="46" spans="1:9">
      <c r="A46" s="59" t="s">
        <v>74</v>
      </c>
      <c r="B46" s="118"/>
      <c r="C46" s="118">
        <f>D10+E10+D17+E17+D24+E24</f>
        <v>0</v>
      </c>
      <c r="D46" s="118">
        <f>C46</f>
        <v>0</v>
      </c>
      <c r="E46" s="133">
        <f>F10+F17+F24+F31</f>
        <v>0</v>
      </c>
      <c r="F46" s="133">
        <f>G3+G10+G17+G24+G31+F39</f>
        <v>0</v>
      </c>
      <c r="G46" s="133">
        <f t="shared" ref="G46:I46" si="36">H3+H10+H17+H24+H31+G39</f>
        <v>0</v>
      </c>
      <c r="H46" s="133">
        <f t="shared" si="36"/>
        <v>0</v>
      </c>
      <c r="I46" s="133">
        <f t="shared" si="36"/>
        <v>0</v>
      </c>
    </row>
    <row r="47" spans="1:9">
      <c r="A47" s="59" t="s">
        <v>75</v>
      </c>
      <c r="B47" s="84"/>
      <c r="C47" s="84">
        <f t="shared" ref="C47:I47" si="37">C44-C46</f>
        <v>0</v>
      </c>
      <c r="D47" s="132">
        <f t="shared" si="37"/>
        <v>0</v>
      </c>
      <c r="E47" s="132">
        <f t="shared" si="37"/>
        <v>0</v>
      </c>
      <c r="F47" s="132">
        <f t="shared" si="37"/>
        <v>0</v>
      </c>
      <c r="G47" s="84">
        <f t="shared" si="37"/>
        <v>0</v>
      </c>
      <c r="H47" s="84">
        <f t="shared" si="37"/>
        <v>0</v>
      </c>
      <c r="I47" s="84">
        <f t="shared" si="37"/>
        <v>0</v>
      </c>
    </row>
    <row r="49" spans="1:9">
      <c r="A49" s="94" t="s">
        <v>77</v>
      </c>
      <c r="B49" s="95">
        <f t="shared" ref="B49" si="38">B3+B10+B17+B24+B31</f>
        <v>0</v>
      </c>
      <c r="C49" s="95">
        <f>C3+C10+C17+C24+C31</f>
        <v>0</v>
      </c>
      <c r="D49" s="95">
        <f t="shared" ref="D49" si="39">D3+D10+D17+D24+D31</f>
        <v>0</v>
      </c>
      <c r="E49" s="95">
        <f>E3+E10+E17+E24+E31+D49</f>
        <v>0</v>
      </c>
      <c r="F49" s="95">
        <f>F3+F10+F17+F24+F31</f>
        <v>0</v>
      </c>
      <c r="G49" s="95">
        <f t="shared" ref="G49:I49" si="40">G3+G10+G17+G24+G31</f>
        <v>0</v>
      </c>
      <c r="H49" s="95">
        <f t="shared" si="40"/>
        <v>0</v>
      </c>
      <c r="I49" s="95">
        <f t="shared" si="40"/>
        <v>0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J108"/>
  <sheetViews>
    <sheetView tabSelected="1" zoomScaleNormal="100" workbookViewId="0">
      <pane xSplit="2" ySplit="8" topLeftCell="C9" activePane="bottomRight" state="frozen"/>
      <selection activeCell="Q16" sqref="Q16"/>
      <selection pane="topRight" activeCell="Q16" sqref="Q16"/>
      <selection pane="bottomLeft" activeCell="Q16" sqref="Q16"/>
      <selection pane="bottomRight" activeCell="L66" sqref="L66"/>
    </sheetView>
  </sheetViews>
  <sheetFormatPr defaultRowHeight="12.75"/>
  <cols>
    <col min="1" max="1" width="4.7109375" customWidth="1"/>
    <col min="2" max="2" width="45.42578125" customWidth="1"/>
    <col min="3" max="3" width="10.140625" customWidth="1"/>
    <col min="4" max="4" width="10.42578125" customWidth="1"/>
    <col min="5" max="5" width="9.85546875" customWidth="1"/>
    <col min="6" max="6" width="10.42578125" customWidth="1"/>
    <col min="7" max="7" width="9.42578125" customWidth="1"/>
    <col min="8" max="8" width="9" customWidth="1"/>
    <col min="9" max="9" width="10.5703125" bestFit="1" customWidth="1"/>
  </cols>
  <sheetData>
    <row r="1" spans="1:9">
      <c r="B1" s="508" t="s">
        <v>288</v>
      </c>
    </row>
    <row r="2" spans="1:9">
      <c r="B2" s="506"/>
      <c r="C2" s="505"/>
      <c r="D2" s="505"/>
      <c r="E2" s="505"/>
      <c r="F2" s="505"/>
    </row>
    <row r="3" spans="1:9">
      <c r="B3" s="506"/>
      <c r="C3" s="505"/>
      <c r="D3" s="505"/>
      <c r="E3" s="505"/>
      <c r="F3" s="505"/>
    </row>
    <row r="4" spans="1:9">
      <c r="B4" s="506"/>
      <c r="C4" s="505"/>
      <c r="D4" s="505"/>
      <c r="E4" s="505"/>
      <c r="F4" s="505"/>
    </row>
    <row r="6" spans="1:9" ht="16.5" thickBot="1">
      <c r="B6" s="510" t="s">
        <v>291</v>
      </c>
      <c r="C6" s="509"/>
      <c r="D6" s="5"/>
      <c r="E6" s="5"/>
      <c r="F6" s="561" t="s">
        <v>290</v>
      </c>
      <c r="G6" s="5"/>
      <c r="H6" s="1"/>
    </row>
    <row r="7" spans="1:9" s="1" customFormat="1" ht="13.5" thickBot="1">
      <c r="A7" s="545"/>
      <c r="B7" s="565" t="str">
        <f>'rzis '!B7</f>
        <v>Nazwa Klienta:</v>
      </c>
      <c r="C7" s="897" t="s">
        <v>294</v>
      </c>
      <c r="D7" s="898"/>
      <c r="E7" s="893" t="s">
        <v>295</v>
      </c>
      <c r="F7" s="894"/>
      <c r="G7" s="894"/>
      <c r="H7" s="894"/>
      <c r="I7" s="895"/>
    </row>
    <row r="8" spans="1:9" s="1" customFormat="1" ht="15" customHeight="1" thickBot="1">
      <c r="A8" s="227"/>
      <c r="B8" s="612" t="s">
        <v>0</v>
      </c>
      <c r="C8" s="741">
        <f>'rzis '!C8</f>
        <v>45291</v>
      </c>
      <c r="D8" s="740">
        <f>'rzis '!D8</f>
        <v>45657</v>
      </c>
      <c r="E8" s="774" t="str">
        <f>'rzis '!E8</f>
        <v>…..2025</v>
      </c>
      <c r="F8" s="775">
        <f>'rzis '!F8</f>
        <v>46022</v>
      </c>
      <c r="G8" s="775">
        <f>'rzis '!G8</f>
        <v>46387</v>
      </c>
      <c r="H8" s="776">
        <f>'rzis '!H8</f>
        <v>46752</v>
      </c>
      <c r="I8" s="776">
        <f>'rzis '!I8</f>
        <v>47118</v>
      </c>
    </row>
    <row r="9" spans="1:9" s="1" customFormat="1" ht="15" customHeight="1" thickBot="1">
      <c r="A9" s="177" t="s">
        <v>109</v>
      </c>
      <c r="B9" s="384" t="s">
        <v>23</v>
      </c>
      <c r="C9" s="620">
        <f t="shared" ref="C9:H9" si="0">C10+C11+C15+C18+C25</f>
        <v>0</v>
      </c>
      <c r="D9" s="280">
        <f t="shared" si="0"/>
        <v>0</v>
      </c>
      <c r="E9" s="646">
        <f t="shared" si="0"/>
        <v>0</v>
      </c>
      <c r="F9" s="280">
        <f t="shared" si="0"/>
        <v>0</v>
      </c>
      <c r="G9" s="280">
        <f t="shared" si="0"/>
        <v>0</v>
      </c>
      <c r="H9" s="646">
        <f t="shared" si="0"/>
        <v>0</v>
      </c>
      <c r="I9" s="280">
        <f t="shared" ref="I9" si="1">I10+I11+I15+I18+I25</f>
        <v>0</v>
      </c>
    </row>
    <row r="10" spans="1:9" s="1" customFormat="1" ht="15" customHeight="1">
      <c r="A10" s="301" t="s">
        <v>105</v>
      </c>
      <c r="B10" s="397" t="s">
        <v>104</v>
      </c>
      <c r="C10" s="621"/>
      <c r="D10" s="302"/>
      <c r="E10" s="621"/>
      <c r="F10" s="281"/>
      <c r="G10" s="780"/>
      <c r="H10" s="298"/>
      <c r="I10" s="787"/>
    </row>
    <row r="11" spans="1:9" s="1" customFormat="1" ht="15" customHeight="1">
      <c r="A11" s="303" t="s">
        <v>106</v>
      </c>
      <c r="B11" s="377" t="s">
        <v>110</v>
      </c>
      <c r="C11" s="622">
        <f t="shared" ref="C11:H11" si="2">C12+C13+C14</f>
        <v>0</v>
      </c>
      <c r="D11" s="304">
        <f t="shared" si="2"/>
        <v>0</v>
      </c>
      <c r="E11" s="622">
        <f t="shared" si="2"/>
        <v>0</v>
      </c>
      <c r="F11" s="282">
        <f t="shared" si="2"/>
        <v>0</v>
      </c>
      <c r="G11" s="781">
        <f t="shared" si="2"/>
        <v>0</v>
      </c>
      <c r="H11" s="291">
        <f t="shared" si="2"/>
        <v>0</v>
      </c>
      <c r="I11" s="788">
        <f t="shared" ref="I11" si="3">I12+I13+I14</f>
        <v>0</v>
      </c>
    </row>
    <row r="12" spans="1:9" s="1" customFormat="1">
      <c r="A12" s="305">
        <v>1</v>
      </c>
      <c r="B12" s="196" t="s">
        <v>111</v>
      </c>
      <c r="C12" s="624"/>
      <c r="D12" s="651"/>
      <c r="E12" s="624"/>
      <c r="F12" s="286"/>
      <c r="G12" s="782"/>
      <c r="H12" s="794"/>
      <c r="I12" s="789"/>
    </row>
    <row r="13" spans="1:9" s="1" customFormat="1">
      <c r="A13" s="305">
        <v>2</v>
      </c>
      <c r="B13" s="378" t="s">
        <v>112</v>
      </c>
      <c r="C13" s="623"/>
      <c r="D13" s="307"/>
      <c r="E13" s="647"/>
      <c r="F13" s="285"/>
      <c r="G13" s="783"/>
      <c r="H13" s="660"/>
      <c r="I13" s="790"/>
    </row>
    <row r="14" spans="1:9" s="1" customFormat="1">
      <c r="A14" s="305">
        <v>3</v>
      </c>
      <c r="B14" s="196" t="s">
        <v>113</v>
      </c>
      <c r="C14" s="623"/>
      <c r="D14" s="308"/>
      <c r="E14" s="623"/>
      <c r="F14" s="284"/>
      <c r="G14" s="784"/>
      <c r="H14" s="184"/>
      <c r="I14" s="791"/>
    </row>
    <row r="15" spans="1:9" s="1" customFormat="1" ht="15" customHeight="1">
      <c r="A15" s="301" t="s">
        <v>107</v>
      </c>
      <c r="B15" s="377" t="s">
        <v>114</v>
      </c>
      <c r="C15" s="622">
        <f t="shared" ref="C15:H15" si="4">C16+C17</f>
        <v>0</v>
      </c>
      <c r="D15" s="304">
        <f t="shared" si="4"/>
        <v>0</v>
      </c>
      <c r="E15" s="622">
        <f t="shared" si="4"/>
        <v>0</v>
      </c>
      <c r="F15" s="282">
        <f t="shared" si="4"/>
        <v>0</v>
      </c>
      <c r="G15" s="781">
        <f t="shared" si="4"/>
        <v>0</v>
      </c>
      <c r="H15" s="291">
        <f t="shared" si="4"/>
        <v>0</v>
      </c>
      <c r="I15" s="788">
        <f t="shared" ref="I15" si="5">I16+I17</f>
        <v>0</v>
      </c>
    </row>
    <row r="16" spans="1:9" s="1" customFormat="1">
      <c r="A16" s="305">
        <v>1</v>
      </c>
      <c r="B16" s="196" t="s">
        <v>115</v>
      </c>
      <c r="C16" s="624"/>
      <c r="D16" s="308"/>
      <c r="E16" s="623"/>
      <c r="F16" s="284"/>
      <c r="G16" s="784"/>
      <c r="H16" s="184"/>
      <c r="I16" s="791"/>
    </row>
    <row r="17" spans="1:9" s="1" customFormat="1">
      <c r="A17" s="305">
        <v>2</v>
      </c>
      <c r="B17" s="196" t="s">
        <v>116</v>
      </c>
      <c r="C17" s="624"/>
      <c r="D17" s="308"/>
      <c r="E17" s="623"/>
      <c r="F17" s="284"/>
      <c r="G17" s="784"/>
      <c r="H17" s="184"/>
      <c r="I17" s="791"/>
    </row>
    <row r="18" spans="1:9" s="1" customFormat="1" ht="15" customHeight="1">
      <c r="A18" s="301" t="s">
        <v>108</v>
      </c>
      <c r="B18" s="377" t="s">
        <v>230</v>
      </c>
      <c r="C18" s="622">
        <f t="shared" ref="C18:H18" si="6">C19+C20+C21+C24</f>
        <v>0</v>
      </c>
      <c r="D18" s="304">
        <f t="shared" si="6"/>
        <v>0</v>
      </c>
      <c r="E18" s="622">
        <f t="shared" si="6"/>
        <v>0</v>
      </c>
      <c r="F18" s="282">
        <f t="shared" si="6"/>
        <v>0</v>
      </c>
      <c r="G18" s="781">
        <f t="shared" si="6"/>
        <v>0</v>
      </c>
      <c r="H18" s="291">
        <f t="shared" si="6"/>
        <v>0</v>
      </c>
      <c r="I18" s="788">
        <f t="shared" ref="I18" si="7">I19+I20+I21+I24</f>
        <v>0</v>
      </c>
    </row>
    <row r="19" spans="1:9" s="1" customFormat="1" ht="13.15" customHeight="1">
      <c r="A19" s="305">
        <v>1</v>
      </c>
      <c r="B19" s="196" t="s">
        <v>103</v>
      </c>
      <c r="C19" s="623"/>
      <c r="D19" s="308"/>
      <c r="E19" s="623"/>
      <c r="F19" s="284"/>
      <c r="G19" s="784"/>
      <c r="H19" s="184"/>
      <c r="I19" s="791"/>
    </row>
    <row r="20" spans="1:9" s="1" customFormat="1" ht="15" customHeight="1">
      <c r="A20" s="305">
        <v>2</v>
      </c>
      <c r="B20" s="196" t="s">
        <v>104</v>
      </c>
      <c r="C20" s="623"/>
      <c r="D20" s="308"/>
      <c r="E20" s="623"/>
      <c r="F20" s="284"/>
      <c r="G20" s="784"/>
      <c r="H20" s="184"/>
      <c r="I20" s="791"/>
    </row>
    <row r="21" spans="1:9" s="1" customFormat="1" ht="15" customHeight="1">
      <c r="A21" s="305">
        <v>3</v>
      </c>
      <c r="B21" s="196" t="s">
        <v>117</v>
      </c>
      <c r="C21" s="625">
        <f t="shared" ref="C21:H21" si="8">C22+C23</f>
        <v>0</v>
      </c>
      <c r="D21" s="309">
        <f t="shared" si="8"/>
        <v>0</v>
      </c>
      <c r="E21" s="625">
        <f t="shared" si="8"/>
        <v>0</v>
      </c>
      <c r="F21" s="287">
        <f t="shared" si="8"/>
        <v>0</v>
      </c>
      <c r="G21" s="785">
        <f t="shared" si="8"/>
        <v>0</v>
      </c>
      <c r="H21" s="293">
        <f t="shared" si="8"/>
        <v>0</v>
      </c>
      <c r="I21" s="792">
        <f t="shared" ref="I21" si="9">I22+I23</f>
        <v>0</v>
      </c>
    </row>
    <row r="22" spans="1:9" s="1" customFormat="1" ht="15" customHeight="1">
      <c r="A22" s="305" t="s">
        <v>121</v>
      </c>
      <c r="B22" s="196" t="s">
        <v>118</v>
      </c>
      <c r="C22" s="623"/>
      <c r="D22" s="308"/>
      <c r="E22" s="623"/>
      <c r="F22" s="284"/>
      <c r="G22" s="784"/>
      <c r="H22" s="184"/>
      <c r="I22" s="791"/>
    </row>
    <row r="23" spans="1:9" s="1" customFormat="1" ht="15" customHeight="1">
      <c r="A23" s="305" t="s">
        <v>122</v>
      </c>
      <c r="B23" s="196" t="s">
        <v>119</v>
      </c>
      <c r="C23" s="623"/>
      <c r="D23" s="308"/>
      <c r="E23" s="623"/>
      <c r="F23" s="284"/>
      <c r="G23" s="784"/>
      <c r="H23" s="184"/>
      <c r="I23" s="791"/>
    </row>
    <row r="24" spans="1:9" s="1" customFormat="1" ht="15" customHeight="1">
      <c r="A24" s="305">
        <v>4</v>
      </c>
      <c r="B24" s="196" t="s">
        <v>120</v>
      </c>
      <c r="C24" s="623"/>
      <c r="D24" s="308"/>
      <c r="E24" s="623"/>
      <c r="F24" s="284"/>
      <c r="G24" s="784"/>
      <c r="H24" s="184"/>
      <c r="I24" s="791"/>
    </row>
    <row r="25" spans="1:9" s="1" customFormat="1">
      <c r="A25" s="301" t="s">
        <v>123</v>
      </c>
      <c r="B25" s="379" t="s">
        <v>124</v>
      </c>
      <c r="C25" s="622">
        <f t="shared" ref="C25:H25" si="10">SUM(C26:C27)</f>
        <v>0</v>
      </c>
      <c r="D25" s="304">
        <f t="shared" si="10"/>
        <v>0</v>
      </c>
      <c r="E25" s="622">
        <f t="shared" si="10"/>
        <v>0</v>
      </c>
      <c r="F25" s="282">
        <f t="shared" si="10"/>
        <v>0</v>
      </c>
      <c r="G25" s="781">
        <f t="shared" si="10"/>
        <v>0</v>
      </c>
      <c r="H25" s="291">
        <f t="shared" si="10"/>
        <v>0</v>
      </c>
      <c r="I25" s="788">
        <f t="shared" ref="I25" si="11">SUM(I26:I27)</f>
        <v>0</v>
      </c>
    </row>
    <row r="26" spans="1:9" s="1" customFormat="1">
      <c r="A26" s="305">
        <v>1</v>
      </c>
      <c r="B26" s="196" t="s">
        <v>125</v>
      </c>
      <c r="C26" s="623"/>
      <c r="D26" s="308"/>
      <c r="E26" s="623"/>
      <c r="F26" s="284"/>
      <c r="G26" s="784"/>
      <c r="H26" s="184"/>
      <c r="I26" s="791"/>
    </row>
    <row r="27" spans="1:9" s="1" customFormat="1" ht="13.5" thickBot="1">
      <c r="A27" s="310">
        <v>2</v>
      </c>
      <c r="B27" s="381" t="s">
        <v>126</v>
      </c>
      <c r="C27" s="652"/>
      <c r="D27" s="654"/>
      <c r="E27" s="652"/>
      <c r="F27" s="653"/>
      <c r="G27" s="786"/>
      <c r="H27" s="795"/>
      <c r="I27" s="793"/>
    </row>
    <row r="28" spans="1:9" s="1" customFormat="1" ht="15" customHeight="1" thickBot="1">
      <c r="A28" s="480" t="s">
        <v>151</v>
      </c>
      <c r="B28" s="367" t="s">
        <v>134</v>
      </c>
      <c r="C28" s="620">
        <f>C29+C30+C43+C49</f>
        <v>0</v>
      </c>
      <c r="D28" s="280">
        <f>D29+D30+D43+D49</f>
        <v>0</v>
      </c>
      <c r="E28" s="646">
        <f>E29+E30+E43+E49</f>
        <v>0</v>
      </c>
      <c r="F28" s="280">
        <f t="shared" ref="F28:H28" si="12">F29+F30+F43+F49</f>
        <v>0</v>
      </c>
      <c r="G28" s="280">
        <f t="shared" si="12"/>
        <v>0</v>
      </c>
      <c r="H28" s="646">
        <f t="shared" si="12"/>
        <v>0</v>
      </c>
      <c r="I28" s="280">
        <f t="shared" ref="I28" si="13">I29+I30+I43+I49</f>
        <v>0</v>
      </c>
    </row>
    <row r="29" spans="1:9" s="1" customFormat="1" ht="15" customHeight="1">
      <c r="A29" s="301" t="s">
        <v>105</v>
      </c>
      <c r="B29" s="613" t="s">
        <v>135</v>
      </c>
      <c r="C29" s="655"/>
      <c r="D29" s="656"/>
      <c r="E29" s="655"/>
      <c r="F29" s="657"/>
      <c r="G29" s="796"/>
      <c r="H29" s="817"/>
      <c r="I29" s="656"/>
    </row>
    <row r="30" spans="1:9" s="1" customFormat="1" ht="15" customHeight="1">
      <c r="A30" s="312" t="s">
        <v>106</v>
      </c>
      <c r="B30" s="614" t="s">
        <v>136</v>
      </c>
      <c r="C30" s="626">
        <f t="shared" ref="C30:H30" si="14">C31+C36</f>
        <v>0</v>
      </c>
      <c r="D30" s="313">
        <f t="shared" si="14"/>
        <v>0</v>
      </c>
      <c r="E30" s="626">
        <f t="shared" si="14"/>
        <v>0</v>
      </c>
      <c r="F30" s="291">
        <f t="shared" si="14"/>
        <v>0</v>
      </c>
      <c r="G30" s="797">
        <f t="shared" si="14"/>
        <v>0</v>
      </c>
      <c r="H30" s="291">
        <f t="shared" si="14"/>
        <v>0</v>
      </c>
      <c r="I30" s="808">
        <f t="shared" ref="I30" si="15">I31+I36</f>
        <v>0</v>
      </c>
    </row>
    <row r="31" spans="1:9" s="1" customFormat="1" ht="15" customHeight="1">
      <c r="A31" s="305">
        <v>1</v>
      </c>
      <c r="B31" s="615" t="s">
        <v>127</v>
      </c>
      <c r="C31" s="627">
        <f t="shared" ref="C31:H31" si="16">C32+C35</f>
        <v>0</v>
      </c>
      <c r="D31" s="314">
        <f t="shared" si="16"/>
        <v>0</v>
      </c>
      <c r="E31" s="627">
        <f t="shared" si="16"/>
        <v>0</v>
      </c>
      <c r="F31" s="293">
        <f t="shared" si="16"/>
        <v>0</v>
      </c>
      <c r="G31" s="798">
        <f t="shared" si="16"/>
        <v>0</v>
      </c>
      <c r="H31" s="293">
        <f t="shared" si="16"/>
        <v>0</v>
      </c>
      <c r="I31" s="809">
        <f t="shared" ref="I31" si="17">I32+I35</f>
        <v>0</v>
      </c>
    </row>
    <row r="32" spans="1:9" s="1" customFormat="1" ht="15" customHeight="1">
      <c r="A32" s="305" t="s">
        <v>121</v>
      </c>
      <c r="B32" s="615" t="s">
        <v>128</v>
      </c>
      <c r="C32" s="627">
        <f t="shared" ref="C32:H32" si="18">C33+C34</f>
        <v>0</v>
      </c>
      <c r="D32" s="314">
        <f t="shared" si="18"/>
        <v>0</v>
      </c>
      <c r="E32" s="627">
        <f t="shared" si="18"/>
        <v>0</v>
      </c>
      <c r="F32" s="293">
        <f t="shared" si="18"/>
        <v>0</v>
      </c>
      <c r="G32" s="798">
        <f t="shared" si="18"/>
        <v>0</v>
      </c>
      <c r="H32" s="293">
        <f t="shared" si="18"/>
        <v>0</v>
      </c>
      <c r="I32" s="809">
        <f t="shared" ref="I32" si="19">I33+I34</f>
        <v>0</v>
      </c>
    </row>
    <row r="33" spans="1:9" s="1" customFormat="1" ht="15" customHeight="1">
      <c r="A33" s="305" t="s">
        <v>129</v>
      </c>
      <c r="B33" s="615" t="s">
        <v>130</v>
      </c>
      <c r="C33" s="628"/>
      <c r="D33" s="658"/>
      <c r="E33" s="628"/>
      <c r="F33" s="519"/>
      <c r="G33" s="799"/>
      <c r="H33" s="184"/>
      <c r="I33" s="658"/>
    </row>
    <row r="34" spans="1:9" s="1" customFormat="1" ht="15" customHeight="1">
      <c r="A34" s="305" t="s">
        <v>129</v>
      </c>
      <c r="B34" s="615" t="s">
        <v>131</v>
      </c>
      <c r="C34" s="628"/>
      <c r="D34" s="661"/>
      <c r="E34" s="659"/>
      <c r="F34" s="660"/>
      <c r="G34" s="800"/>
      <c r="H34" s="660"/>
      <c r="I34" s="810"/>
    </row>
    <row r="35" spans="1:9" s="1" customFormat="1" ht="15" customHeight="1">
      <c r="A35" s="305" t="s">
        <v>122</v>
      </c>
      <c r="B35" s="615" t="s">
        <v>132</v>
      </c>
      <c r="C35" s="628"/>
      <c r="D35" s="658"/>
      <c r="E35" s="628"/>
      <c r="F35" s="519"/>
      <c r="G35" s="799"/>
      <c r="H35" s="184"/>
      <c r="I35" s="658"/>
    </row>
    <row r="36" spans="1:9" s="1" customFormat="1" ht="15" customHeight="1">
      <c r="A36" s="305">
        <v>2</v>
      </c>
      <c r="B36" s="615" t="s">
        <v>137</v>
      </c>
      <c r="C36" s="627">
        <f t="shared" ref="C36:H36" si="20">C37+C40+C41+C42</f>
        <v>0</v>
      </c>
      <c r="D36" s="314">
        <f t="shared" si="20"/>
        <v>0</v>
      </c>
      <c r="E36" s="627">
        <f t="shared" si="20"/>
        <v>0</v>
      </c>
      <c r="F36" s="293">
        <f t="shared" si="20"/>
        <v>0</v>
      </c>
      <c r="G36" s="798">
        <f t="shared" si="20"/>
        <v>0</v>
      </c>
      <c r="H36" s="293">
        <f t="shared" si="20"/>
        <v>0</v>
      </c>
      <c r="I36" s="809">
        <f t="shared" ref="I36" si="21">I37+I40+I41+I42</f>
        <v>0</v>
      </c>
    </row>
    <row r="37" spans="1:9" s="1" customFormat="1" ht="15" customHeight="1">
      <c r="A37" s="305" t="s">
        <v>121</v>
      </c>
      <c r="B37" s="615" t="s">
        <v>128</v>
      </c>
      <c r="C37" s="627">
        <f t="shared" ref="C37:H37" si="22">C38+C39</f>
        <v>0</v>
      </c>
      <c r="D37" s="314">
        <f t="shared" si="22"/>
        <v>0</v>
      </c>
      <c r="E37" s="627">
        <f t="shared" si="22"/>
        <v>0</v>
      </c>
      <c r="F37" s="293">
        <f t="shared" si="22"/>
        <v>0</v>
      </c>
      <c r="G37" s="798">
        <f t="shared" si="22"/>
        <v>0</v>
      </c>
      <c r="H37" s="293">
        <f t="shared" si="22"/>
        <v>0</v>
      </c>
      <c r="I37" s="809">
        <f t="shared" ref="I37" si="23">I38+I39</f>
        <v>0</v>
      </c>
    </row>
    <row r="38" spans="1:9" s="1" customFormat="1" ht="15" customHeight="1">
      <c r="A38" s="305" t="s">
        <v>129</v>
      </c>
      <c r="B38" s="615" t="s">
        <v>130</v>
      </c>
      <c r="C38" s="628"/>
      <c r="D38" s="318"/>
      <c r="E38" s="659"/>
      <c r="F38" s="660"/>
      <c r="G38" s="800"/>
      <c r="H38" s="660"/>
      <c r="I38" s="810"/>
    </row>
    <row r="39" spans="1:9" s="1" customFormat="1" ht="15" customHeight="1">
      <c r="A39" s="305" t="s">
        <v>129</v>
      </c>
      <c r="B39" s="615" t="s">
        <v>131</v>
      </c>
      <c r="C39" s="628"/>
      <c r="D39" s="661"/>
      <c r="E39" s="659"/>
      <c r="F39" s="660"/>
      <c r="G39" s="800"/>
      <c r="H39" s="660"/>
      <c r="I39" s="810"/>
    </row>
    <row r="40" spans="1:9" s="1" customFormat="1" ht="24">
      <c r="A40" s="305" t="s">
        <v>122</v>
      </c>
      <c r="B40" s="615" t="s">
        <v>138</v>
      </c>
      <c r="C40" s="628"/>
      <c r="D40" s="658"/>
      <c r="E40" s="628"/>
      <c r="F40" s="519"/>
      <c r="G40" s="799"/>
      <c r="H40" s="184"/>
      <c r="I40" s="658"/>
    </row>
    <row r="41" spans="1:9" s="1" customFormat="1" ht="15" customHeight="1">
      <c r="A41" s="305" t="s">
        <v>139</v>
      </c>
      <c r="B41" s="615" t="s">
        <v>132</v>
      </c>
      <c r="C41" s="628"/>
      <c r="D41" s="318"/>
      <c r="E41" s="628"/>
      <c r="F41" s="184"/>
      <c r="G41" s="801"/>
      <c r="H41" s="184"/>
      <c r="I41" s="658"/>
    </row>
    <row r="42" spans="1:9" s="1" customFormat="1" ht="15" customHeight="1">
      <c r="A42" s="305" t="s">
        <v>140</v>
      </c>
      <c r="B42" s="615" t="s">
        <v>141</v>
      </c>
      <c r="C42" s="628"/>
      <c r="D42" s="658"/>
      <c r="E42" s="628"/>
      <c r="F42" s="519"/>
      <c r="G42" s="799"/>
      <c r="H42" s="184"/>
      <c r="I42" s="658"/>
    </row>
    <row r="43" spans="1:9" s="1" customFormat="1" ht="15" customHeight="1">
      <c r="A43" s="303" t="s">
        <v>107</v>
      </c>
      <c r="B43" s="614" t="s">
        <v>144</v>
      </c>
      <c r="C43" s="629">
        <f t="shared" ref="C43:H43" si="24">C44+C48</f>
        <v>0</v>
      </c>
      <c r="D43" s="315">
        <f t="shared" si="24"/>
        <v>0</v>
      </c>
      <c r="E43" s="629">
        <f t="shared" si="24"/>
        <v>0</v>
      </c>
      <c r="F43" s="186">
        <f t="shared" si="24"/>
        <v>0</v>
      </c>
      <c r="G43" s="802">
        <f t="shared" si="24"/>
        <v>0</v>
      </c>
      <c r="H43" s="186">
        <f t="shared" si="24"/>
        <v>0</v>
      </c>
      <c r="I43" s="811">
        <f t="shared" ref="I43" si="25">I44+I48</f>
        <v>0</v>
      </c>
    </row>
    <row r="44" spans="1:9" s="1" customFormat="1" ht="15" customHeight="1">
      <c r="A44" s="305">
        <v>1</v>
      </c>
      <c r="B44" s="616" t="s">
        <v>145</v>
      </c>
      <c r="C44" s="630">
        <f t="shared" ref="C44:H44" si="26">C45+C46+C47</f>
        <v>0</v>
      </c>
      <c r="D44" s="316">
        <f t="shared" si="26"/>
        <v>0</v>
      </c>
      <c r="E44" s="630">
        <f t="shared" si="26"/>
        <v>0</v>
      </c>
      <c r="F44" s="294">
        <f t="shared" si="26"/>
        <v>0</v>
      </c>
      <c r="G44" s="803">
        <f t="shared" si="26"/>
        <v>0</v>
      </c>
      <c r="H44" s="816">
        <f t="shared" si="26"/>
        <v>0</v>
      </c>
      <c r="I44" s="812">
        <f t="shared" ref="I44" si="27">I45+I46+I47</f>
        <v>0</v>
      </c>
    </row>
    <row r="45" spans="1:9" s="1" customFormat="1" ht="15" customHeight="1">
      <c r="A45" s="305" t="s">
        <v>121</v>
      </c>
      <c r="B45" s="161" t="s">
        <v>118</v>
      </c>
      <c r="C45" s="628"/>
      <c r="D45" s="317"/>
      <c r="E45" s="648"/>
      <c r="F45" s="295"/>
      <c r="G45" s="804"/>
      <c r="H45" s="295"/>
      <c r="I45" s="813"/>
    </row>
    <row r="46" spans="1:9" s="1" customFormat="1" ht="15" customHeight="1">
      <c r="A46" s="305" t="s">
        <v>122</v>
      </c>
      <c r="B46" s="161" t="s">
        <v>119</v>
      </c>
      <c r="C46" s="628"/>
      <c r="D46" s="317"/>
      <c r="E46" s="648"/>
      <c r="F46" s="295"/>
      <c r="G46" s="804"/>
      <c r="H46" s="295"/>
      <c r="I46" s="813"/>
    </row>
    <row r="47" spans="1:9" s="1" customFormat="1" ht="15" customHeight="1">
      <c r="A47" s="305" t="s">
        <v>139</v>
      </c>
      <c r="B47" s="161" t="s">
        <v>146</v>
      </c>
      <c r="C47" s="628"/>
      <c r="D47" s="318"/>
      <c r="E47" s="628"/>
      <c r="F47" s="184"/>
      <c r="G47" s="801"/>
      <c r="H47" s="184"/>
      <c r="I47" s="658"/>
    </row>
    <row r="48" spans="1:9" s="1" customFormat="1" ht="15" customHeight="1">
      <c r="A48" s="305">
        <v>2</v>
      </c>
      <c r="B48" s="161" t="s">
        <v>147</v>
      </c>
      <c r="C48" s="628"/>
      <c r="D48" s="317"/>
      <c r="E48" s="648"/>
      <c r="F48" s="295"/>
      <c r="G48" s="804"/>
      <c r="H48" s="295"/>
      <c r="I48" s="813"/>
    </row>
    <row r="49" spans="1:9" s="1" customFormat="1" ht="15" customHeight="1">
      <c r="A49" s="303" t="s">
        <v>108</v>
      </c>
      <c r="B49" s="617" t="s">
        <v>148</v>
      </c>
      <c r="C49" s="631"/>
      <c r="D49" s="319"/>
      <c r="E49" s="631"/>
      <c r="F49" s="296"/>
      <c r="G49" s="805"/>
      <c r="H49" s="296"/>
      <c r="I49" s="814"/>
    </row>
    <row r="50" spans="1:9" s="1" customFormat="1" ht="15" customHeight="1">
      <c r="A50" s="303" t="s">
        <v>142</v>
      </c>
      <c r="B50" s="618" t="s">
        <v>149</v>
      </c>
      <c r="C50" s="632"/>
      <c r="D50" s="633"/>
      <c r="E50" s="649"/>
      <c r="F50" s="298"/>
      <c r="G50" s="806"/>
      <c r="H50" s="298"/>
      <c r="I50" s="633"/>
    </row>
    <row r="51" spans="1:9" s="1" customFormat="1" ht="15" customHeight="1" thickBot="1">
      <c r="A51" s="172" t="s">
        <v>143</v>
      </c>
      <c r="B51" s="619" t="s">
        <v>150</v>
      </c>
      <c r="C51" s="634"/>
      <c r="D51" s="321"/>
      <c r="E51" s="650"/>
      <c r="F51" s="299"/>
      <c r="G51" s="807"/>
      <c r="H51" s="299"/>
      <c r="I51" s="815"/>
    </row>
    <row r="52" spans="1:9" s="1" customFormat="1" ht="15" customHeight="1" thickBot="1">
      <c r="A52" s="180"/>
      <c r="B52" s="181" t="s">
        <v>4</v>
      </c>
      <c r="C52" s="300">
        <f>C9+C28+C50+C51</f>
        <v>0</v>
      </c>
      <c r="D52" s="300">
        <f>D9+D28+D50+D51</f>
        <v>0</v>
      </c>
      <c r="E52" s="300">
        <f>E9+E28+E50+E51</f>
        <v>0</v>
      </c>
      <c r="F52" s="300">
        <f t="shared" ref="F52:H52" si="28">F9+F28+F50+F51</f>
        <v>0</v>
      </c>
      <c r="G52" s="300">
        <f t="shared" si="28"/>
        <v>0</v>
      </c>
      <c r="H52" s="300">
        <f t="shared" si="28"/>
        <v>0</v>
      </c>
      <c r="I52" s="300">
        <f t="shared" ref="I52" si="29">I9+I28+I50+I51</f>
        <v>0</v>
      </c>
    </row>
    <row r="53" spans="1:9" s="1" customFormat="1" ht="15" customHeight="1">
      <c r="B53" s="10"/>
      <c r="C53" s="10"/>
      <c r="D53" s="10"/>
      <c r="E53" s="10"/>
      <c r="F53" s="10"/>
      <c r="G53" s="10"/>
    </row>
    <row r="54" spans="1:9" s="1" customFormat="1" ht="16.5" thickBot="1">
      <c r="A54" s="166"/>
      <c r="B54" s="166"/>
      <c r="C54" s="509"/>
      <c r="D54" s="5"/>
      <c r="E54" s="5"/>
      <c r="F54" s="561" t="s">
        <v>290</v>
      </c>
      <c r="G54" s="5"/>
    </row>
    <row r="55" spans="1:9" s="1" customFormat="1" ht="17.25" customHeight="1" thickBot="1">
      <c r="A55" s="597"/>
      <c r="B55" s="635" t="s">
        <v>0</v>
      </c>
      <c r="C55" s="897" t="s">
        <v>294</v>
      </c>
      <c r="D55" s="898"/>
      <c r="E55" s="893" t="s">
        <v>295</v>
      </c>
      <c r="F55" s="894"/>
      <c r="G55" s="894"/>
      <c r="H55" s="894"/>
      <c r="I55" s="895"/>
    </row>
    <row r="56" spans="1:9" s="1" customFormat="1" ht="15" customHeight="1" thickBot="1">
      <c r="A56" s="424" t="s">
        <v>109</v>
      </c>
      <c r="B56" s="367" t="s">
        <v>154</v>
      </c>
      <c r="C56" s="662">
        <f t="shared" ref="C56:H56" si="30">C57+C58+C60+C62+C63+C64+C65</f>
        <v>0</v>
      </c>
      <c r="D56" s="601">
        <f t="shared" si="30"/>
        <v>0</v>
      </c>
      <c r="E56" s="777">
        <f t="shared" si="30"/>
        <v>0</v>
      </c>
      <c r="F56" s="778">
        <f t="shared" si="30"/>
        <v>0</v>
      </c>
      <c r="G56" s="852">
        <f t="shared" si="30"/>
        <v>0</v>
      </c>
      <c r="H56" s="602">
        <f t="shared" si="30"/>
        <v>0</v>
      </c>
      <c r="I56" s="779">
        <f t="shared" ref="I56" si="31">I57+I58+I60+I62+I63+I64+I65</f>
        <v>0</v>
      </c>
    </row>
    <row r="57" spans="1:9" s="1" customFormat="1" ht="15" customHeight="1">
      <c r="A57" s="223" t="s">
        <v>105</v>
      </c>
      <c r="B57" s="397" t="s">
        <v>155</v>
      </c>
      <c r="C57" s="637"/>
      <c r="D57" s="638"/>
      <c r="E57" s="637"/>
      <c r="F57" s="93"/>
      <c r="G57" s="818"/>
      <c r="H57" s="853"/>
      <c r="I57" s="835"/>
    </row>
    <row r="58" spans="1:9" s="1" customFormat="1" ht="15" customHeight="1">
      <c r="A58" s="207" t="s">
        <v>106</v>
      </c>
      <c r="B58" s="397" t="s">
        <v>156</v>
      </c>
      <c r="C58" s="639"/>
      <c r="D58" s="640"/>
      <c r="E58" s="639"/>
      <c r="F58" s="24"/>
      <c r="G58" s="819"/>
      <c r="H58" s="851"/>
      <c r="I58" s="836"/>
    </row>
    <row r="59" spans="1:9" s="1" customFormat="1" ht="22.5">
      <c r="A59" s="207"/>
      <c r="B59" s="398" t="s">
        <v>56</v>
      </c>
      <c r="C59" s="641"/>
      <c r="D59" s="746"/>
      <c r="E59" s="747"/>
      <c r="F59" s="49"/>
      <c r="G59" s="820"/>
      <c r="H59" s="745"/>
      <c r="I59" s="837"/>
    </row>
    <row r="60" spans="1:9" s="1" customFormat="1" ht="21.75" customHeight="1">
      <c r="A60" s="207" t="s">
        <v>107</v>
      </c>
      <c r="B60" s="399" t="s">
        <v>157</v>
      </c>
      <c r="C60" s="639"/>
      <c r="D60" s="640"/>
      <c r="E60" s="639"/>
      <c r="F60" s="24"/>
      <c r="G60" s="819"/>
      <c r="H60" s="851"/>
      <c r="I60" s="836"/>
    </row>
    <row r="61" spans="1:9" s="1" customFormat="1" ht="13.5" customHeight="1">
      <c r="A61" s="207"/>
      <c r="B61" s="398" t="s">
        <v>57</v>
      </c>
      <c r="C61" s="742"/>
      <c r="D61" s="748"/>
      <c r="E61" s="749"/>
      <c r="F61" s="750"/>
      <c r="G61" s="821"/>
      <c r="H61" s="851"/>
      <c r="I61" s="838"/>
    </row>
    <row r="62" spans="1:9" s="1" customFormat="1" ht="15" customHeight="1">
      <c r="A62" s="207" t="s">
        <v>108</v>
      </c>
      <c r="B62" s="377" t="s">
        <v>158</v>
      </c>
      <c r="C62" s="642"/>
      <c r="D62" s="748"/>
      <c r="E62" s="749"/>
      <c r="F62" s="750"/>
      <c r="G62" s="821"/>
      <c r="H62" s="851"/>
      <c r="I62" s="838"/>
    </row>
    <row r="63" spans="1:9" s="1" customFormat="1" ht="15" customHeight="1">
      <c r="A63" s="207" t="s">
        <v>123</v>
      </c>
      <c r="B63" s="377" t="s">
        <v>159</v>
      </c>
      <c r="C63" s="643"/>
      <c r="D63" s="751"/>
      <c r="E63" s="752"/>
      <c r="F63" s="753"/>
      <c r="G63" s="822"/>
      <c r="H63" s="753"/>
      <c r="I63" s="839"/>
    </row>
    <row r="64" spans="1:9" s="1" customFormat="1" ht="15" customHeight="1">
      <c r="A64" s="207" t="s">
        <v>152</v>
      </c>
      <c r="B64" s="377" t="s">
        <v>160</v>
      </c>
      <c r="C64" s="663">
        <f>'rzis '!C55</f>
        <v>0</v>
      </c>
      <c r="D64" s="670">
        <f>'rzis '!D55</f>
        <v>0</v>
      </c>
      <c r="E64" s="669">
        <f>'rzis '!E55</f>
        <v>0</v>
      </c>
      <c r="F64" s="754">
        <f>'rzis '!F55</f>
        <v>0</v>
      </c>
      <c r="G64" s="823">
        <f>'rzis '!G55</f>
        <v>0</v>
      </c>
      <c r="H64" s="754">
        <f>'rzis '!H55</f>
        <v>0</v>
      </c>
      <c r="I64" s="840">
        <f>'rzis '!I55</f>
        <v>0</v>
      </c>
    </row>
    <row r="65" spans="1:10" s="1" customFormat="1" ht="23.25" thickBot="1">
      <c r="A65" s="420" t="s">
        <v>153</v>
      </c>
      <c r="B65" s="421" t="s">
        <v>161</v>
      </c>
      <c r="C65" s="644"/>
      <c r="D65" s="756"/>
      <c r="E65" s="757"/>
      <c r="F65" s="758"/>
      <c r="G65" s="824"/>
      <c r="H65" s="758"/>
      <c r="I65" s="841"/>
    </row>
    <row r="66" spans="1:10" s="1" customFormat="1" ht="15" customHeight="1" thickBot="1">
      <c r="A66" s="224" t="s">
        <v>151</v>
      </c>
      <c r="B66" s="367" t="s">
        <v>5</v>
      </c>
      <c r="C66" s="664">
        <f t="shared" ref="C66:H66" si="32">C67+C71+C78+C97</f>
        <v>0</v>
      </c>
      <c r="D66" s="759">
        <f t="shared" si="32"/>
        <v>0</v>
      </c>
      <c r="E66" s="760">
        <f t="shared" si="32"/>
        <v>0</v>
      </c>
      <c r="F66" s="761">
        <f t="shared" si="32"/>
        <v>0</v>
      </c>
      <c r="G66" s="825">
        <f t="shared" si="32"/>
        <v>0</v>
      </c>
      <c r="H66" s="602">
        <f t="shared" si="32"/>
        <v>0</v>
      </c>
      <c r="I66" s="722">
        <f t="shared" ref="I66" si="33">I67+I71+I78+I97</f>
        <v>0</v>
      </c>
    </row>
    <row r="67" spans="1:10" s="1" customFormat="1" ht="15" customHeight="1">
      <c r="A67" s="223" t="s">
        <v>105</v>
      </c>
      <c r="B67" s="397" t="s">
        <v>164</v>
      </c>
      <c r="C67" s="665">
        <f t="shared" ref="C67:H67" si="34">SUM(C68:C70)</f>
        <v>0</v>
      </c>
      <c r="D67" s="666">
        <f t="shared" si="34"/>
        <v>0</v>
      </c>
      <c r="E67" s="665">
        <f t="shared" si="34"/>
        <v>0</v>
      </c>
      <c r="F67" s="667">
        <f t="shared" si="34"/>
        <v>0</v>
      </c>
      <c r="G67" s="826">
        <f t="shared" si="34"/>
        <v>0</v>
      </c>
      <c r="H67" s="667">
        <f t="shared" si="34"/>
        <v>0</v>
      </c>
      <c r="I67" s="842">
        <f t="shared" ref="I67" si="35">SUM(I68:I70)</f>
        <v>0</v>
      </c>
    </row>
    <row r="68" spans="1:10" s="4" customFormat="1" ht="15" customHeight="1">
      <c r="A68" s="183">
        <v>1</v>
      </c>
      <c r="B68" s="401" t="s">
        <v>162</v>
      </c>
      <c r="C68" s="628"/>
      <c r="D68" s="318"/>
      <c r="E68" s="685"/>
      <c r="F68" s="762"/>
      <c r="G68" s="827"/>
      <c r="H68" s="762"/>
      <c r="I68" s="843"/>
      <c r="J68" s="1"/>
    </row>
    <row r="69" spans="1:10" s="4" customFormat="1" ht="15" customHeight="1">
      <c r="A69" s="183">
        <v>2</v>
      </c>
      <c r="B69" s="167" t="s">
        <v>163</v>
      </c>
      <c r="C69" s="628"/>
      <c r="D69" s="318"/>
      <c r="E69" s="685"/>
      <c r="F69" s="762"/>
      <c r="G69" s="827"/>
      <c r="H69" s="762"/>
      <c r="I69" s="843"/>
      <c r="J69" s="1"/>
    </row>
    <row r="70" spans="1:10" s="4" customFormat="1" ht="15" customHeight="1">
      <c r="A70" s="183">
        <v>3</v>
      </c>
      <c r="B70" s="167" t="s">
        <v>165</v>
      </c>
      <c r="C70" s="628"/>
      <c r="D70" s="318"/>
      <c r="E70" s="685"/>
      <c r="F70" s="762"/>
      <c r="G70" s="827"/>
      <c r="H70" s="762"/>
      <c r="I70" s="843"/>
    </row>
    <row r="71" spans="1:10" s="1" customFormat="1" ht="15" customHeight="1">
      <c r="A71" s="182" t="s">
        <v>106</v>
      </c>
      <c r="B71" s="20" t="s">
        <v>166</v>
      </c>
      <c r="C71" s="668">
        <f t="shared" ref="C71:H71" si="36">C72+C73</f>
        <v>0</v>
      </c>
      <c r="D71" s="755">
        <f t="shared" si="36"/>
        <v>0</v>
      </c>
      <c r="E71" s="763">
        <f t="shared" si="36"/>
        <v>0</v>
      </c>
      <c r="F71" s="754">
        <f t="shared" si="36"/>
        <v>0</v>
      </c>
      <c r="G71" s="823">
        <f t="shared" si="36"/>
        <v>0</v>
      </c>
      <c r="H71" s="754">
        <f t="shared" si="36"/>
        <v>0</v>
      </c>
      <c r="I71" s="840">
        <f t="shared" ref="I71" si="37">I72+I73</f>
        <v>0</v>
      </c>
    </row>
    <row r="72" spans="1:10" s="1" customFormat="1" ht="15" customHeight="1">
      <c r="A72" s="183">
        <v>1</v>
      </c>
      <c r="B72" s="161" t="s">
        <v>167</v>
      </c>
      <c r="C72" s="684"/>
      <c r="D72" s="744"/>
      <c r="E72" s="743"/>
      <c r="F72" s="745"/>
      <c r="G72" s="828"/>
      <c r="H72" s="745"/>
      <c r="I72" s="844"/>
    </row>
    <row r="73" spans="1:10" s="1" customFormat="1" ht="15" customHeight="1">
      <c r="A73" s="183">
        <v>2</v>
      </c>
      <c r="B73" s="161" t="s">
        <v>168</v>
      </c>
      <c r="C73" s="668">
        <f t="shared" ref="C73:H73" si="38">SUM(C74:C77)</f>
        <v>0</v>
      </c>
      <c r="D73" s="755">
        <f t="shared" si="38"/>
        <v>0</v>
      </c>
      <c r="E73" s="763">
        <f t="shared" si="38"/>
        <v>0</v>
      </c>
      <c r="F73" s="754">
        <f t="shared" si="38"/>
        <v>0</v>
      </c>
      <c r="G73" s="823">
        <f t="shared" si="38"/>
        <v>0</v>
      </c>
      <c r="H73" s="754">
        <f t="shared" si="38"/>
        <v>0</v>
      </c>
      <c r="I73" s="840">
        <f t="shared" ref="I73" si="39">SUM(I74:I77)</f>
        <v>0</v>
      </c>
    </row>
    <row r="74" spans="1:10" s="1" customFormat="1" ht="15" customHeight="1">
      <c r="A74" s="183" t="s">
        <v>121</v>
      </c>
      <c r="B74" s="161" t="s">
        <v>169</v>
      </c>
      <c r="C74" s="680"/>
      <c r="D74" s="681"/>
      <c r="E74" s="680"/>
      <c r="F74" s="682"/>
      <c r="G74" s="829"/>
      <c r="H74" s="682"/>
      <c r="I74" s="845"/>
    </row>
    <row r="75" spans="1:10" s="1" customFormat="1" ht="15" customHeight="1">
      <c r="A75" s="183" t="s">
        <v>122</v>
      </c>
      <c r="B75" s="161" t="s">
        <v>170</v>
      </c>
      <c r="C75" s="743"/>
      <c r="D75" s="744"/>
      <c r="E75" s="743"/>
      <c r="F75" s="745"/>
      <c r="G75" s="828"/>
      <c r="H75" s="745"/>
      <c r="I75" s="844"/>
    </row>
    <row r="76" spans="1:10" s="1" customFormat="1" ht="15" customHeight="1">
      <c r="A76" s="183" t="s">
        <v>139</v>
      </c>
      <c r="B76" s="161" t="s">
        <v>171</v>
      </c>
      <c r="C76" s="743"/>
      <c r="D76" s="744"/>
      <c r="E76" s="743"/>
      <c r="F76" s="745"/>
      <c r="G76" s="828"/>
      <c r="H76" s="745"/>
      <c r="I76" s="844"/>
    </row>
    <row r="77" spans="1:10" s="1" customFormat="1" ht="15" customHeight="1">
      <c r="A77" s="183" t="s">
        <v>140</v>
      </c>
      <c r="B77" s="161" t="s">
        <v>132</v>
      </c>
      <c r="C77" s="680"/>
      <c r="D77" s="681"/>
      <c r="E77" s="680"/>
      <c r="F77" s="682"/>
      <c r="G77" s="829"/>
      <c r="H77" s="682"/>
      <c r="I77" s="845"/>
    </row>
    <row r="78" spans="1:10" s="1" customFormat="1" ht="15" customHeight="1">
      <c r="A78" s="89" t="s">
        <v>107</v>
      </c>
      <c r="B78" s="20" t="s">
        <v>184</v>
      </c>
      <c r="C78" s="669">
        <f t="shared" ref="C78:H78" si="40">C79+C84+C96</f>
        <v>0</v>
      </c>
      <c r="D78" s="670">
        <f t="shared" si="40"/>
        <v>0</v>
      </c>
      <c r="E78" s="669">
        <f t="shared" si="40"/>
        <v>0</v>
      </c>
      <c r="F78" s="671">
        <f t="shared" si="40"/>
        <v>0</v>
      </c>
      <c r="G78" s="830">
        <f t="shared" si="40"/>
        <v>0</v>
      </c>
      <c r="H78" s="671">
        <f t="shared" si="40"/>
        <v>0</v>
      </c>
      <c r="I78" s="846">
        <f t="shared" ref="I78" si="41">I79+I84+I96</f>
        <v>0</v>
      </c>
    </row>
    <row r="79" spans="1:10" s="1" customFormat="1" ht="15" customHeight="1">
      <c r="A79" s="183">
        <v>1</v>
      </c>
      <c r="B79" s="161" t="s">
        <v>167</v>
      </c>
      <c r="C79" s="672">
        <f t="shared" ref="C79:H79" si="42">C80+C83</f>
        <v>0</v>
      </c>
      <c r="D79" s="673">
        <f t="shared" si="42"/>
        <v>0</v>
      </c>
      <c r="E79" s="672">
        <f t="shared" si="42"/>
        <v>0</v>
      </c>
      <c r="F79" s="674">
        <f t="shared" si="42"/>
        <v>0</v>
      </c>
      <c r="G79" s="831">
        <f t="shared" si="42"/>
        <v>0</v>
      </c>
      <c r="H79" s="674">
        <f t="shared" si="42"/>
        <v>0</v>
      </c>
      <c r="I79" s="847">
        <f t="shared" ref="I79" si="43">I80+I83</f>
        <v>0</v>
      </c>
    </row>
    <row r="80" spans="1:10" s="1" customFormat="1" ht="15" customHeight="1">
      <c r="A80" s="183" t="s">
        <v>121</v>
      </c>
      <c r="B80" s="161" t="s">
        <v>174</v>
      </c>
      <c r="C80" s="672">
        <f t="shared" ref="C80:H80" si="44">C81+C82</f>
        <v>0</v>
      </c>
      <c r="D80" s="673">
        <f t="shared" si="44"/>
        <v>0</v>
      </c>
      <c r="E80" s="672">
        <f t="shared" si="44"/>
        <v>0</v>
      </c>
      <c r="F80" s="671">
        <f t="shared" si="44"/>
        <v>0</v>
      </c>
      <c r="G80" s="830">
        <f t="shared" si="44"/>
        <v>0</v>
      </c>
      <c r="H80" s="671">
        <f t="shared" si="44"/>
        <v>0</v>
      </c>
      <c r="I80" s="846">
        <f t="shared" ref="I80" si="45">I81+I82</f>
        <v>0</v>
      </c>
    </row>
    <row r="81" spans="1:9" s="1" customFormat="1" ht="15" customHeight="1">
      <c r="A81" s="183" t="s">
        <v>129</v>
      </c>
      <c r="B81" s="161" t="s">
        <v>130</v>
      </c>
      <c r="C81" s="680"/>
      <c r="D81" s="584"/>
      <c r="E81" s="583"/>
      <c r="F81" s="144"/>
      <c r="G81" s="832"/>
      <c r="H81" s="271"/>
      <c r="I81" s="848"/>
    </row>
    <row r="82" spans="1:9" s="1" customFormat="1" ht="15" customHeight="1">
      <c r="A82" s="183" t="s">
        <v>129</v>
      </c>
      <c r="B82" s="161" t="s">
        <v>131</v>
      </c>
      <c r="C82" s="680"/>
      <c r="D82" s="584"/>
      <c r="E82" s="583"/>
      <c r="F82" s="144"/>
      <c r="G82" s="832"/>
      <c r="H82" s="271"/>
      <c r="I82" s="848"/>
    </row>
    <row r="83" spans="1:9" s="1" customFormat="1" ht="15" customHeight="1">
      <c r="A83" s="183" t="s">
        <v>122</v>
      </c>
      <c r="B83" s="161" t="s">
        <v>132</v>
      </c>
      <c r="C83" s="680"/>
      <c r="D83" s="584"/>
      <c r="E83" s="583"/>
      <c r="F83" s="144"/>
      <c r="G83" s="832"/>
      <c r="H83" s="271"/>
      <c r="I83" s="848"/>
    </row>
    <row r="84" spans="1:9" s="1" customFormat="1" ht="15" customHeight="1">
      <c r="A84" s="162">
        <v>2</v>
      </c>
      <c r="B84" s="161" t="s">
        <v>168</v>
      </c>
      <c r="C84" s="672">
        <f t="shared" ref="C84:H84" si="46">C85+C86+C87+C88+C91+C92+C93+C94+C95</f>
        <v>0</v>
      </c>
      <c r="D84" s="673">
        <f t="shared" si="46"/>
        <v>0</v>
      </c>
      <c r="E84" s="672">
        <f t="shared" si="46"/>
        <v>0</v>
      </c>
      <c r="F84" s="674">
        <f t="shared" si="46"/>
        <v>0</v>
      </c>
      <c r="G84" s="831">
        <f t="shared" si="46"/>
        <v>0</v>
      </c>
      <c r="H84" s="674">
        <f t="shared" si="46"/>
        <v>0</v>
      </c>
      <c r="I84" s="847">
        <f t="shared" ref="I84" si="47">I85+I86+I87+I88+I91+I92+I93+I94+I95</f>
        <v>0</v>
      </c>
    </row>
    <row r="85" spans="1:9" s="1" customFormat="1" ht="15" customHeight="1">
      <c r="A85" s="162" t="s">
        <v>121</v>
      </c>
      <c r="B85" s="161" t="s">
        <v>169</v>
      </c>
      <c r="C85" s="680"/>
      <c r="D85" s="681"/>
      <c r="E85" s="680"/>
      <c r="F85" s="682"/>
      <c r="G85" s="829"/>
      <c r="H85" s="682"/>
      <c r="I85" s="845"/>
    </row>
    <row r="86" spans="1:9" s="1" customFormat="1" ht="15" customHeight="1">
      <c r="A86" s="162" t="s">
        <v>122</v>
      </c>
      <c r="B86" s="161" t="s">
        <v>170</v>
      </c>
      <c r="C86" s="680"/>
      <c r="D86" s="584"/>
      <c r="E86" s="583"/>
      <c r="F86" s="144"/>
      <c r="G86" s="832"/>
      <c r="H86" s="271"/>
      <c r="I86" s="848"/>
    </row>
    <row r="87" spans="1:9" s="1" customFormat="1" ht="15" customHeight="1">
      <c r="A87" s="162" t="s">
        <v>139</v>
      </c>
      <c r="B87" s="161" t="s">
        <v>171</v>
      </c>
      <c r="C87" s="680"/>
      <c r="D87" s="584"/>
      <c r="E87" s="583"/>
      <c r="F87" s="144"/>
      <c r="G87" s="832"/>
      <c r="H87" s="271"/>
      <c r="I87" s="848"/>
    </row>
    <row r="88" spans="1:9" s="1" customFormat="1" ht="15" customHeight="1">
      <c r="A88" s="162" t="s">
        <v>140</v>
      </c>
      <c r="B88" s="161" t="s">
        <v>174</v>
      </c>
      <c r="C88" s="672">
        <f t="shared" ref="C88:H88" si="48">C89+C90</f>
        <v>0</v>
      </c>
      <c r="D88" s="673">
        <f t="shared" si="48"/>
        <v>0</v>
      </c>
      <c r="E88" s="672">
        <f t="shared" si="48"/>
        <v>0</v>
      </c>
      <c r="F88" s="674">
        <f t="shared" si="48"/>
        <v>0</v>
      </c>
      <c r="G88" s="831">
        <f t="shared" si="48"/>
        <v>0</v>
      </c>
      <c r="H88" s="674">
        <f t="shared" si="48"/>
        <v>0</v>
      </c>
      <c r="I88" s="847">
        <f t="shared" ref="I88" si="49">I89+I90</f>
        <v>0</v>
      </c>
    </row>
    <row r="89" spans="1:9" s="1" customFormat="1" ht="15" customHeight="1">
      <c r="A89" s="162" t="s">
        <v>129</v>
      </c>
      <c r="B89" s="161" t="s">
        <v>130</v>
      </c>
      <c r="C89" s="645"/>
      <c r="D89" s="584"/>
      <c r="E89" s="583"/>
      <c r="F89" s="144"/>
      <c r="G89" s="832"/>
      <c r="H89" s="271"/>
      <c r="I89" s="848"/>
    </row>
    <row r="90" spans="1:9" s="1" customFormat="1" ht="15" customHeight="1">
      <c r="A90" s="162" t="s">
        <v>129</v>
      </c>
      <c r="B90" s="161" t="s">
        <v>131</v>
      </c>
      <c r="C90" s="645"/>
      <c r="D90" s="584"/>
      <c r="E90" s="583"/>
      <c r="F90" s="144"/>
      <c r="G90" s="832"/>
      <c r="H90" s="271"/>
      <c r="I90" s="848"/>
    </row>
    <row r="91" spans="1:9" s="1" customFormat="1" ht="15" customHeight="1">
      <c r="A91" s="162" t="s">
        <v>175</v>
      </c>
      <c r="B91" s="161" t="s">
        <v>176</v>
      </c>
      <c r="C91" s="645"/>
      <c r="D91" s="584"/>
      <c r="E91" s="583"/>
      <c r="F91" s="144"/>
      <c r="G91" s="832"/>
      <c r="H91" s="271"/>
      <c r="I91" s="848"/>
    </row>
    <row r="92" spans="1:9" s="1" customFormat="1" ht="15" customHeight="1">
      <c r="A92" s="162" t="s">
        <v>177</v>
      </c>
      <c r="B92" s="161" t="s">
        <v>178</v>
      </c>
      <c r="C92" s="645"/>
      <c r="D92" s="584"/>
      <c r="E92" s="583"/>
      <c r="F92" s="144"/>
      <c r="G92" s="832"/>
      <c r="H92" s="271"/>
      <c r="I92" s="848"/>
    </row>
    <row r="93" spans="1:9" s="1" customFormat="1" ht="15" customHeight="1">
      <c r="A93" s="162" t="s">
        <v>179</v>
      </c>
      <c r="B93" s="161" t="s">
        <v>180</v>
      </c>
      <c r="C93" s="645"/>
      <c r="D93" s="681"/>
      <c r="E93" s="680"/>
      <c r="F93" s="144"/>
      <c r="G93" s="832"/>
      <c r="H93" s="271"/>
      <c r="I93" s="848"/>
    </row>
    <row r="94" spans="1:9" s="1" customFormat="1" ht="15" customHeight="1">
      <c r="A94" s="162" t="s">
        <v>181</v>
      </c>
      <c r="B94" s="161" t="s">
        <v>182</v>
      </c>
      <c r="C94" s="645"/>
      <c r="D94" s="681"/>
      <c r="E94" s="583"/>
      <c r="F94" s="144"/>
      <c r="G94" s="832"/>
      <c r="H94" s="271"/>
      <c r="I94" s="848"/>
    </row>
    <row r="95" spans="1:9" s="1" customFormat="1" ht="15" customHeight="1">
      <c r="A95" s="162" t="s">
        <v>133</v>
      </c>
      <c r="B95" s="161" t="s">
        <v>132</v>
      </c>
      <c r="C95" s="645"/>
      <c r="D95" s="584"/>
      <c r="E95" s="583"/>
      <c r="F95" s="144"/>
      <c r="G95" s="832"/>
      <c r="H95" s="271"/>
      <c r="I95" s="848"/>
    </row>
    <row r="96" spans="1:9" s="1" customFormat="1" ht="15" customHeight="1">
      <c r="A96" s="162">
        <v>3</v>
      </c>
      <c r="B96" s="161" t="s">
        <v>183</v>
      </c>
      <c r="C96" s="645"/>
      <c r="D96" s="681"/>
      <c r="E96" s="680"/>
      <c r="F96" s="682"/>
      <c r="G96" s="832"/>
      <c r="H96" s="271"/>
      <c r="I96" s="848"/>
    </row>
    <row r="97" spans="1:9" s="1" customFormat="1" ht="15" customHeight="1">
      <c r="A97" s="182" t="s">
        <v>108</v>
      </c>
      <c r="B97" s="46" t="s">
        <v>173</v>
      </c>
      <c r="C97" s="675">
        <f t="shared" ref="C97:H97" si="50">SUM(C98:C99)</f>
        <v>0</v>
      </c>
      <c r="D97" s="676">
        <f t="shared" si="50"/>
        <v>0</v>
      </c>
      <c r="E97" s="675">
        <f t="shared" si="50"/>
        <v>0</v>
      </c>
      <c r="F97" s="677">
        <f t="shared" si="50"/>
        <v>0</v>
      </c>
      <c r="G97" s="833">
        <f t="shared" si="50"/>
        <v>0</v>
      </c>
      <c r="H97" s="677">
        <f t="shared" si="50"/>
        <v>0</v>
      </c>
      <c r="I97" s="849">
        <f t="shared" ref="I97" si="51">SUM(I98:I99)</f>
        <v>0</v>
      </c>
    </row>
    <row r="98" spans="1:9" s="1" customFormat="1" ht="15" customHeight="1">
      <c r="A98" s="183">
        <v>1</v>
      </c>
      <c r="B98" s="167" t="s">
        <v>172</v>
      </c>
      <c r="C98" s="685"/>
      <c r="D98" s="661"/>
      <c r="E98" s="659"/>
      <c r="F98" s="660"/>
      <c r="G98" s="800"/>
      <c r="H98" s="660"/>
      <c r="I98" s="810"/>
    </row>
    <row r="99" spans="1:9" s="1" customFormat="1" ht="15" customHeight="1" thickBot="1">
      <c r="A99" s="403">
        <v>2</v>
      </c>
      <c r="B99" s="546" t="s">
        <v>126</v>
      </c>
      <c r="C99" s="683"/>
      <c r="D99" s="764"/>
      <c r="E99" s="765"/>
      <c r="F99" s="717"/>
      <c r="G99" s="834"/>
      <c r="H99" s="717"/>
      <c r="I99" s="850"/>
    </row>
    <row r="100" spans="1:9" s="1" customFormat="1" ht="15" customHeight="1" thickBot="1">
      <c r="A100" s="431"/>
      <c r="B100" s="383" t="s">
        <v>6</v>
      </c>
      <c r="C100" s="678">
        <f t="shared" ref="C100:H100" si="52">C56+C66</f>
        <v>0</v>
      </c>
      <c r="D100" s="602">
        <f t="shared" si="52"/>
        <v>0</v>
      </c>
      <c r="E100" s="602">
        <f t="shared" si="52"/>
        <v>0</v>
      </c>
      <c r="F100" s="602">
        <f t="shared" si="52"/>
        <v>0</v>
      </c>
      <c r="G100" s="602">
        <f t="shared" si="52"/>
        <v>0</v>
      </c>
      <c r="H100" s="602">
        <f t="shared" si="52"/>
        <v>0</v>
      </c>
      <c r="I100" s="602">
        <f t="shared" ref="I100" si="53">I56+I66</f>
        <v>0</v>
      </c>
    </row>
    <row r="101" spans="1:9" s="1" customFormat="1" ht="15" customHeight="1" thickBot="1">
      <c r="B101" s="636" t="s">
        <v>7</v>
      </c>
      <c r="C101" s="679">
        <f t="shared" ref="C101:H101" si="54">C52-C100</f>
        <v>0</v>
      </c>
      <c r="D101" s="766">
        <f t="shared" si="54"/>
        <v>0</v>
      </c>
      <c r="E101" s="767">
        <f t="shared" si="54"/>
        <v>0</v>
      </c>
      <c r="F101" s="768">
        <f t="shared" si="54"/>
        <v>0</v>
      </c>
      <c r="G101" s="768">
        <f t="shared" si="54"/>
        <v>0</v>
      </c>
      <c r="H101" s="766">
        <f t="shared" si="54"/>
        <v>0</v>
      </c>
      <c r="I101" s="766">
        <f>I52-I100</f>
        <v>0</v>
      </c>
    </row>
    <row r="103" spans="1:9">
      <c r="B103" s="121"/>
    </row>
    <row r="104" spans="1:9">
      <c r="B104" s="121"/>
    </row>
    <row r="107" spans="1:9">
      <c r="A107" s="1"/>
      <c r="B107" s="505" t="s">
        <v>284</v>
      </c>
      <c r="C107" s="505"/>
      <c r="D107" s="505" t="s">
        <v>285</v>
      </c>
      <c r="E107" s="505"/>
      <c r="F107" s="1"/>
    </row>
    <row r="108" spans="1:9">
      <c r="A108" s="1"/>
      <c r="B108" s="507" t="s">
        <v>286</v>
      </c>
      <c r="C108" s="505"/>
      <c r="D108" s="507" t="s">
        <v>287</v>
      </c>
      <c r="E108" s="505"/>
      <c r="F108" s="1"/>
    </row>
  </sheetData>
  <sheetProtection password="A958" sheet="1" formatCells="0" formatColumns="0" formatRows="0" insertColumns="0" insertRows="0" insertHyperlinks="0" deleteColumns="0" deleteRows="0" sort="0" autoFilter="0" pivotTables="0"/>
  <mergeCells count="4">
    <mergeCell ref="C7:D7"/>
    <mergeCell ref="C55:D55"/>
    <mergeCell ref="E7:I7"/>
    <mergeCell ref="E55:I55"/>
  </mergeCells>
  <pageMargins left="0.70866141732283472" right="0.70866141732283472" top="0.74803149606299213" bottom="0.74803149606299213" header="0.51181102362204722" footer="0.51181102362204722"/>
  <pageSetup paperSize="9" scale="70" firstPageNumber="0" orientation="portrait" r:id="rId1"/>
  <headerFooter alignWithMargins="0"/>
  <rowBreaks count="1" manualBreakCount="1">
    <brk id="52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307"/>
  <sheetViews>
    <sheetView topLeftCell="A2" zoomScaleNormal="100" workbookViewId="0">
      <pane xSplit="2" ySplit="2" topLeftCell="C28" activePane="bottomRight" state="frozen"/>
      <selection activeCell="Q16" sqref="Q16"/>
      <selection pane="topRight" activeCell="Q16" sqref="Q16"/>
      <selection pane="bottomLeft" activeCell="Q16" sqref="Q16"/>
      <selection pane="bottomRight" activeCell="Q16" sqref="Q16"/>
    </sheetView>
  </sheetViews>
  <sheetFormatPr defaultColWidth="8.7109375" defaultRowHeight="12.75"/>
  <cols>
    <col min="1" max="1" width="5" style="1" customWidth="1"/>
    <col min="2" max="2" width="45.5703125" style="1" bestFit="1" customWidth="1"/>
    <col min="3" max="3" width="9.28515625" style="1" hidden="1" customWidth="1"/>
    <col min="4" max="5" width="9.28515625" style="1" customWidth="1"/>
    <col min="6" max="6" width="9.28515625" style="2" customWidth="1"/>
    <col min="7" max="9" width="9.28515625" style="1" customWidth="1"/>
    <col min="10" max="11" width="8.85546875" style="1" bestFit="1" customWidth="1"/>
    <col min="12" max="12" width="9" style="1" bestFit="1" customWidth="1"/>
    <col min="13" max="16384" width="8.7109375" style="1"/>
  </cols>
  <sheetData>
    <row r="1" spans="1:12" ht="15" customHeight="1" thickBot="1">
      <c r="B1" s="5"/>
      <c r="C1" s="5"/>
      <c r="D1" s="5"/>
      <c r="E1" s="5"/>
      <c r="F1" s="5"/>
      <c r="G1" s="5"/>
      <c r="H1" s="5"/>
    </row>
    <row r="2" spans="1:12" ht="13.5" thickBot="1">
      <c r="A2" s="454"/>
      <c r="B2" s="325" t="str">
        <f>'rzis '!B7</f>
        <v>Nazwa Klienta:</v>
      </c>
      <c r="C2" s="166"/>
      <c r="D2" s="166"/>
      <c r="E2" s="166"/>
      <c r="F2" s="166"/>
      <c r="G2" s="166"/>
      <c r="H2" s="166"/>
      <c r="I2" s="166"/>
    </row>
    <row r="3" spans="1:12" ht="16.5" customHeight="1" thickBot="1">
      <c r="A3" s="225"/>
      <c r="B3" s="226" t="s">
        <v>0</v>
      </c>
      <c r="C3" s="147">
        <v>44196</v>
      </c>
      <c r="D3" s="147">
        <f>'rzis '!C8</f>
        <v>45291</v>
      </c>
      <c r="E3" s="147">
        <f>'rzis '!D8</f>
        <v>45657</v>
      </c>
      <c r="F3" s="147" t="str">
        <f>'rzis '!E8</f>
        <v>…..2025</v>
      </c>
      <c r="G3" s="147">
        <f>'rzis '!F8</f>
        <v>46022</v>
      </c>
      <c r="H3" s="147">
        <f>'rzis '!G8</f>
        <v>46387</v>
      </c>
      <c r="I3" s="147">
        <f>'rzis '!H8</f>
        <v>46752</v>
      </c>
    </row>
    <row r="4" spans="1:12" ht="15" customHeight="1" thickBot="1">
      <c r="A4" s="170" t="s">
        <v>109</v>
      </c>
      <c r="B4" s="190" t="s">
        <v>228</v>
      </c>
      <c r="C4" s="252">
        <f>SUM(C6:C9)</f>
        <v>0</v>
      </c>
      <c r="D4" s="252">
        <f t="shared" ref="D4:F4" si="0">SUM(D6:D9)</f>
        <v>0</v>
      </c>
      <c r="E4" s="252">
        <f t="shared" si="0"/>
        <v>0</v>
      </c>
      <c r="F4" s="253">
        <f t="shared" si="0"/>
        <v>0</v>
      </c>
      <c r="G4" s="253">
        <f t="shared" ref="G4:I4" si="1">SUM(G6:G9)</f>
        <v>0</v>
      </c>
      <c r="H4" s="253">
        <f t="shared" si="1"/>
        <v>0</v>
      </c>
      <c r="I4" s="253">
        <f t="shared" si="1"/>
        <v>0</v>
      </c>
      <c r="K4" s="88"/>
      <c r="L4" s="88"/>
    </row>
    <row r="5" spans="1:12" ht="15" customHeight="1">
      <c r="A5" s="170" t="s">
        <v>185</v>
      </c>
      <c r="B5" s="191" t="s">
        <v>92</v>
      </c>
      <c r="C5" s="254"/>
      <c r="D5" s="254">
        <f>'rzis '!C10</f>
        <v>0</v>
      </c>
      <c r="E5" s="254">
        <f>'rzis '!D10</f>
        <v>0</v>
      </c>
      <c r="F5" s="254">
        <f>'rzis '!E10</f>
        <v>0</v>
      </c>
      <c r="G5" s="254">
        <f>'rzis '!F10</f>
        <v>0</v>
      </c>
      <c r="H5" s="254">
        <f>'rzis '!G10</f>
        <v>0</v>
      </c>
      <c r="I5" s="254">
        <f>'rzis '!H10</f>
        <v>0</v>
      </c>
      <c r="K5" s="88"/>
      <c r="L5" s="88"/>
    </row>
    <row r="6" spans="1:12" ht="15" customHeight="1">
      <c r="A6" s="170" t="s">
        <v>105</v>
      </c>
      <c r="B6" s="192" t="s">
        <v>186</v>
      </c>
      <c r="C6" s="255"/>
      <c r="D6" s="255">
        <f>'rzis '!C11</f>
        <v>0</v>
      </c>
      <c r="E6" s="256">
        <f>'rzis '!D11</f>
        <v>0</v>
      </c>
      <c r="F6" s="255">
        <f>'rzis '!E11</f>
        <v>0</v>
      </c>
      <c r="G6" s="255">
        <f>'rzis '!F11</f>
        <v>0</v>
      </c>
      <c r="H6" s="255">
        <f>'rzis '!G11</f>
        <v>0</v>
      </c>
      <c r="I6" s="255">
        <f>'rzis '!H11</f>
        <v>0</v>
      </c>
      <c r="K6" s="43"/>
    </row>
    <row r="7" spans="1:12" ht="22.5">
      <c r="A7" s="170" t="s">
        <v>106</v>
      </c>
      <c r="B7" s="193" t="s">
        <v>187</v>
      </c>
      <c r="C7" s="257"/>
      <c r="D7" s="257">
        <f>'rzis '!C12</f>
        <v>0</v>
      </c>
      <c r="E7" s="258">
        <f>'rzis '!D12</f>
        <v>0</v>
      </c>
      <c r="F7" s="255">
        <f>'rzis '!E12</f>
        <v>0</v>
      </c>
      <c r="G7" s="258">
        <f>'rzis '!F12</f>
        <v>0</v>
      </c>
      <c r="H7" s="258">
        <f>'rzis '!G12</f>
        <v>0</v>
      </c>
      <c r="I7" s="258">
        <f>'rzis '!H12</f>
        <v>0</v>
      </c>
    </row>
    <row r="8" spans="1:12" ht="22.5">
      <c r="A8" s="170" t="s">
        <v>107</v>
      </c>
      <c r="B8" s="194" t="s">
        <v>49</v>
      </c>
      <c r="C8" s="257"/>
      <c r="D8" s="257">
        <f>'rzis '!C13</f>
        <v>0</v>
      </c>
      <c r="E8" s="258">
        <f>'rzis '!D13</f>
        <v>0</v>
      </c>
      <c r="F8" s="255">
        <f>'rzis '!E13</f>
        <v>0</v>
      </c>
      <c r="G8" s="258">
        <f>'rzis '!F13</f>
        <v>0</v>
      </c>
      <c r="H8" s="258">
        <f>'rzis '!G13</f>
        <v>0</v>
      </c>
      <c r="I8" s="258">
        <f>'rzis '!H13</f>
        <v>0</v>
      </c>
    </row>
    <row r="9" spans="1:12" ht="13.5" thickBot="1">
      <c r="A9" s="210" t="s">
        <v>108</v>
      </c>
      <c r="B9" s="211" t="s">
        <v>94</v>
      </c>
      <c r="C9" s="259"/>
      <c r="D9" s="260">
        <f>'rzis '!C14</f>
        <v>0</v>
      </c>
      <c r="E9" s="260">
        <f>'rzis '!D14</f>
        <v>0</v>
      </c>
      <c r="F9" s="255">
        <f>'rzis '!E14</f>
        <v>0</v>
      </c>
      <c r="G9" s="255">
        <f>'rzis '!F14</f>
        <v>0</v>
      </c>
      <c r="H9" s="255">
        <f>'rzis '!G14</f>
        <v>0</v>
      </c>
      <c r="I9" s="255">
        <f>'rzis '!H14</f>
        <v>0</v>
      </c>
    </row>
    <row r="10" spans="1:12" ht="15" customHeight="1" thickBot="1">
      <c r="A10" s="213" t="s">
        <v>151</v>
      </c>
      <c r="B10" s="214" t="s">
        <v>60</v>
      </c>
      <c r="C10" s="261">
        <f>C11+C12+C13+C14+C16+C17+C19+C20</f>
        <v>0</v>
      </c>
      <c r="D10" s="261">
        <f>D11+D12+D13+D14+D16+D17+D19+D20</f>
        <v>0</v>
      </c>
      <c r="E10" s="261">
        <f t="shared" ref="E10:F10" si="2">E11+E12+E13+E14+E16+E17+E19+E20</f>
        <v>0</v>
      </c>
      <c r="F10" s="262">
        <f t="shared" si="2"/>
        <v>0</v>
      </c>
      <c r="G10" s="262">
        <f t="shared" ref="G10:I10" si="3">G11+G12+G13+G14+G16+G17+G19+G20</f>
        <v>0</v>
      </c>
      <c r="H10" s="262">
        <f t="shared" si="3"/>
        <v>0</v>
      </c>
      <c r="I10" s="262">
        <f t="shared" si="3"/>
        <v>0</v>
      </c>
      <c r="K10" s="141"/>
    </row>
    <row r="11" spans="1:12" ht="15" customHeight="1">
      <c r="A11" s="212" t="s">
        <v>105</v>
      </c>
      <c r="B11" s="195" t="s">
        <v>25</v>
      </c>
      <c r="C11" s="263"/>
      <c r="D11" s="263">
        <f>'rzis '!C16</f>
        <v>0</v>
      </c>
      <c r="E11" s="263">
        <f>'rzis '!D16</f>
        <v>0</v>
      </c>
      <c r="F11" s="263">
        <f>'rzis '!E16</f>
        <v>0</v>
      </c>
      <c r="G11" s="263">
        <f>'rzis '!F16</f>
        <v>0</v>
      </c>
      <c r="H11" s="263">
        <f>'rzis '!G16</f>
        <v>0</v>
      </c>
      <c r="I11" s="263">
        <f>'rzis '!H16</f>
        <v>0</v>
      </c>
      <c r="K11" s="43"/>
    </row>
    <row r="12" spans="1:12" ht="15" customHeight="1">
      <c r="A12" s="208" t="s">
        <v>106</v>
      </c>
      <c r="B12" s="196" t="s">
        <v>189</v>
      </c>
      <c r="C12" s="144"/>
      <c r="D12" s="144">
        <f>'rzis '!C17</f>
        <v>0</v>
      </c>
      <c r="E12" s="144">
        <f>'rzis '!D17</f>
        <v>0</v>
      </c>
      <c r="F12" s="144">
        <f>'rzis '!E17</f>
        <v>0</v>
      </c>
      <c r="G12" s="144">
        <f>'rzis '!F17</f>
        <v>0</v>
      </c>
      <c r="H12" s="144">
        <f>'rzis '!G17</f>
        <v>0</v>
      </c>
      <c r="I12" s="144">
        <f>'rzis '!H17</f>
        <v>0</v>
      </c>
      <c r="K12" s="43"/>
      <c r="L12" s="120"/>
    </row>
    <row r="13" spans="1:12" ht="15" customHeight="1">
      <c r="A13" s="208" t="s">
        <v>107</v>
      </c>
      <c r="B13" s="196" t="s">
        <v>190</v>
      </c>
      <c r="C13" s="144"/>
      <c r="D13" s="144">
        <f>'rzis '!C18</f>
        <v>0</v>
      </c>
      <c r="E13" s="144">
        <f>'rzis '!D18</f>
        <v>0</v>
      </c>
      <c r="F13" s="144">
        <f>'rzis '!E18</f>
        <v>0</v>
      </c>
      <c r="G13" s="144">
        <f>'rzis '!F18</f>
        <v>0</v>
      </c>
      <c r="H13" s="144">
        <f>'rzis '!G18</f>
        <v>0</v>
      </c>
      <c r="I13" s="144">
        <f>'rzis '!H18</f>
        <v>0</v>
      </c>
      <c r="K13" s="43"/>
      <c r="L13" s="120"/>
    </row>
    <row r="14" spans="1:12" ht="15" customHeight="1">
      <c r="A14" s="208" t="s">
        <v>108</v>
      </c>
      <c r="B14" s="196" t="s">
        <v>191</v>
      </c>
      <c r="C14" s="144"/>
      <c r="D14" s="143">
        <f>'rzis '!C19</f>
        <v>0</v>
      </c>
      <c r="E14" s="142">
        <f>'rzis '!D19</f>
        <v>0</v>
      </c>
      <c r="F14" s="263">
        <f>'rzis '!E19</f>
        <v>0</v>
      </c>
      <c r="G14" s="263">
        <f>'rzis '!F19</f>
        <v>0</v>
      </c>
      <c r="H14" s="263">
        <f>'rzis '!G19</f>
        <v>0</v>
      </c>
      <c r="I14" s="263">
        <f>'rzis '!H19</f>
        <v>0</v>
      </c>
      <c r="K14" s="43"/>
      <c r="L14" s="120"/>
    </row>
    <row r="15" spans="1:12" ht="15" customHeight="1">
      <c r="A15" s="208"/>
      <c r="B15" s="196" t="s">
        <v>96</v>
      </c>
      <c r="C15" s="144"/>
      <c r="D15" s="143">
        <f>'rzis '!C20</f>
        <v>0</v>
      </c>
      <c r="E15" s="142">
        <f>'rzis '!D20</f>
        <v>0</v>
      </c>
      <c r="F15" s="263">
        <f>'rzis '!E20</f>
        <v>0</v>
      </c>
      <c r="G15" s="263">
        <f>'rzis '!F20</f>
        <v>0</v>
      </c>
      <c r="H15" s="263">
        <f>'rzis '!G20</f>
        <v>0</v>
      </c>
      <c r="I15" s="263">
        <f>'rzis '!H20</f>
        <v>0</v>
      </c>
      <c r="K15" s="43"/>
      <c r="L15" s="120"/>
    </row>
    <row r="16" spans="1:12" ht="15" customHeight="1">
      <c r="A16" s="208" t="s">
        <v>123</v>
      </c>
      <c r="B16" s="196" t="s">
        <v>192</v>
      </c>
      <c r="C16" s="144"/>
      <c r="D16" s="144">
        <f>'rzis '!C21</f>
        <v>0</v>
      </c>
      <c r="E16" s="144">
        <f>'rzis '!D21</f>
        <v>0</v>
      </c>
      <c r="F16" s="144">
        <f>'rzis '!E21</f>
        <v>0</v>
      </c>
      <c r="G16" s="144">
        <f>'rzis '!F21</f>
        <v>0</v>
      </c>
      <c r="H16" s="144">
        <f>'rzis '!G21</f>
        <v>0</v>
      </c>
      <c r="I16" s="144">
        <f>'rzis '!H21</f>
        <v>0</v>
      </c>
      <c r="K16" s="43"/>
      <c r="L16" s="43"/>
    </row>
    <row r="17" spans="1:13" ht="15" customHeight="1">
      <c r="A17" s="208" t="s">
        <v>152</v>
      </c>
      <c r="B17" s="196" t="s">
        <v>193</v>
      </c>
      <c r="C17" s="144"/>
      <c r="D17" s="144">
        <f>'rzis '!C22</f>
        <v>0</v>
      </c>
      <c r="E17" s="144">
        <f>'rzis '!D22</f>
        <v>0</v>
      </c>
      <c r="F17" s="144">
        <f>'rzis '!E22</f>
        <v>0</v>
      </c>
      <c r="G17" s="144">
        <f>'rzis '!F22</f>
        <v>0</v>
      </c>
      <c r="H17" s="144">
        <f>'rzis '!G22</f>
        <v>0</v>
      </c>
      <c r="I17" s="144">
        <f>'rzis '!H22</f>
        <v>0</v>
      </c>
      <c r="K17" s="43"/>
      <c r="L17" s="43"/>
    </row>
    <row r="18" spans="1:13" ht="15" customHeight="1">
      <c r="A18" s="208"/>
      <c r="B18" s="197" t="s">
        <v>52</v>
      </c>
      <c r="C18" s="144"/>
      <c r="D18" s="143">
        <f>'rzis '!C23</f>
        <v>0</v>
      </c>
      <c r="E18" s="142">
        <f>'rzis '!D23</f>
        <v>0</v>
      </c>
      <c r="F18" s="263">
        <f>'rzis '!E23</f>
        <v>0</v>
      </c>
      <c r="G18" s="263">
        <f>'rzis '!F23</f>
        <v>0</v>
      </c>
      <c r="H18" s="263">
        <f>'rzis '!G23</f>
        <v>0</v>
      </c>
      <c r="I18" s="263">
        <f>'rzis '!H23</f>
        <v>0</v>
      </c>
      <c r="K18" s="43"/>
      <c r="L18" s="43"/>
    </row>
    <row r="19" spans="1:13" ht="15" customHeight="1">
      <c r="A19" s="208" t="s">
        <v>153</v>
      </c>
      <c r="B19" s="196" t="s">
        <v>194</v>
      </c>
      <c r="C19" s="142"/>
      <c r="D19" s="142">
        <f>'rzis '!C24</f>
        <v>0</v>
      </c>
      <c r="E19" s="142">
        <f>'rzis '!D24</f>
        <v>0</v>
      </c>
      <c r="F19" s="142">
        <f>'rzis '!E24</f>
        <v>0</v>
      </c>
      <c r="G19" s="142">
        <f>'rzis '!F24</f>
        <v>0</v>
      </c>
      <c r="H19" s="142">
        <f>'rzis '!G24</f>
        <v>0</v>
      </c>
      <c r="I19" s="142">
        <f>'rzis '!H24</f>
        <v>0</v>
      </c>
      <c r="K19" s="43"/>
      <c r="L19" s="43"/>
      <c r="M19" s="43"/>
    </row>
    <row r="20" spans="1:13" ht="15" customHeight="1" thickBot="1">
      <c r="A20" s="215" t="s">
        <v>188</v>
      </c>
      <c r="B20" s="216" t="s">
        <v>195</v>
      </c>
      <c r="C20" s="264"/>
      <c r="D20" s="264">
        <f>'rzis '!C25</f>
        <v>0</v>
      </c>
      <c r="E20" s="264">
        <f>'rzis '!D25</f>
        <v>0</v>
      </c>
      <c r="F20" s="264">
        <f>'rzis '!E25</f>
        <v>0</v>
      </c>
      <c r="G20" s="264">
        <f>'rzis '!F25</f>
        <v>0</v>
      </c>
      <c r="H20" s="264">
        <f>'rzis '!G25</f>
        <v>0</v>
      </c>
      <c r="I20" s="264">
        <f>'rzis '!H25</f>
        <v>0</v>
      </c>
      <c r="K20" s="43"/>
      <c r="L20" s="43"/>
    </row>
    <row r="21" spans="1:13" ht="15" customHeight="1" thickBot="1">
      <c r="A21" s="224" t="s">
        <v>142</v>
      </c>
      <c r="B21" s="179" t="s">
        <v>203</v>
      </c>
      <c r="C21" s="220">
        <f t="shared" ref="C21:F21" si="4">C4-C10</f>
        <v>0</v>
      </c>
      <c r="D21" s="220">
        <f t="shared" si="4"/>
        <v>0</v>
      </c>
      <c r="E21" s="220">
        <f t="shared" si="4"/>
        <v>0</v>
      </c>
      <c r="F21" s="221">
        <f t="shared" si="4"/>
        <v>0</v>
      </c>
      <c r="G21" s="221">
        <f t="shared" ref="G21:I21" si="5">G4-G10</f>
        <v>0</v>
      </c>
      <c r="H21" s="221">
        <f t="shared" si="5"/>
        <v>0</v>
      </c>
      <c r="I21" s="221">
        <f t="shared" si="5"/>
        <v>0</v>
      </c>
      <c r="K21" s="141"/>
    </row>
    <row r="22" spans="1:13" ht="15" customHeight="1">
      <c r="A22" s="223" t="s">
        <v>143</v>
      </c>
      <c r="B22" s="198" t="s">
        <v>204</v>
      </c>
      <c r="C22" s="265">
        <f t="shared" ref="C22" si="6">SUM(C23:C26)</f>
        <v>0</v>
      </c>
      <c r="D22" s="265">
        <f t="shared" ref="D22" si="7">SUM(D23:D26)</f>
        <v>0</v>
      </c>
      <c r="E22" s="265">
        <f t="shared" ref="E22:F22" si="8">SUM(E23:E26)</f>
        <v>0</v>
      </c>
      <c r="F22" s="265">
        <f t="shared" si="8"/>
        <v>0</v>
      </c>
      <c r="G22" s="265">
        <f t="shared" ref="G22:I22" si="9">SUM(G23:G26)</f>
        <v>0</v>
      </c>
      <c r="H22" s="265">
        <f t="shared" si="9"/>
        <v>0</v>
      </c>
      <c r="I22" s="265">
        <f t="shared" si="9"/>
        <v>0</v>
      </c>
    </row>
    <row r="23" spans="1:13" ht="15" customHeight="1">
      <c r="A23" s="208" t="s">
        <v>105</v>
      </c>
      <c r="B23" s="199" t="s">
        <v>205</v>
      </c>
      <c r="C23" s="266"/>
      <c r="D23" s="266">
        <f>'rzis '!C28</f>
        <v>0</v>
      </c>
      <c r="E23" s="266">
        <f>'rzis '!D28</f>
        <v>0</v>
      </c>
      <c r="F23" s="266">
        <f>'rzis '!E28</f>
        <v>0</v>
      </c>
      <c r="G23" s="266">
        <f>'rzis '!F28</f>
        <v>0</v>
      </c>
      <c r="H23" s="266">
        <f>'rzis '!G28</f>
        <v>0</v>
      </c>
      <c r="I23" s="266">
        <f>'rzis '!H28</f>
        <v>0</v>
      </c>
    </row>
    <row r="24" spans="1:13" ht="15" customHeight="1">
      <c r="A24" s="208" t="s">
        <v>106</v>
      </c>
      <c r="B24" s="199" t="s">
        <v>206</v>
      </c>
      <c r="C24" s="266"/>
      <c r="D24" s="266">
        <f>'rzis '!C29</f>
        <v>0</v>
      </c>
      <c r="E24" s="266">
        <f>'rzis '!D29</f>
        <v>0</v>
      </c>
      <c r="F24" s="266">
        <f>'rzis '!E29</f>
        <v>0</v>
      </c>
      <c r="G24" s="266">
        <f>'rzis '!F29</f>
        <v>0</v>
      </c>
      <c r="H24" s="266">
        <f>'rzis '!G29</f>
        <v>0</v>
      </c>
      <c r="I24" s="266">
        <f>'rzis '!H29</f>
        <v>0</v>
      </c>
    </row>
    <row r="25" spans="1:13" ht="15" customHeight="1">
      <c r="A25" s="208" t="s">
        <v>107</v>
      </c>
      <c r="B25" s="199" t="s">
        <v>207</v>
      </c>
      <c r="C25" s="266"/>
      <c r="D25" s="266">
        <f>'rzis '!C30</f>
        <v>0</v>
      </c>
      <c r="E25" s="266">
        <f>'rzis '!D30</f>
        <v>0</v>
      </c>
      <c r="F25" s="266">
        <f>'rzis '!E30</f>
        <v>0</v>
      </c>
      <c r="G25" s="266">
        <f>'rzis '!F30</f>
        <v>0</v>
      </c>
      <c r="H25" s="266">
        <f>'rzis '!G30</f>
        <v>0</v>
      </c>
      <c r="I25" s="266">
        <f>'rzis '!H30</f>
        <v>0</v>
      </c>
    </row>
    <row r="26" spans="1:13" ht="15" customHeight="1">
      <c r="A26" s="208" t="s">
        <v>108</v>
      </c>
      <c r="B26" s="200" t="s">
        <v>208</v>
      </c>
      <c r="C26" s="267"/>
      <c r="D26" s="267">
        <f>'rzis '!C31</f>
        <v>0</v>
      </c>
      <c r="E26" s="267">
        <f>'rzis '!D31</f>
        <v>0</v>
      </c>
      <c r="F26" s="267">
        <f>'rzis '!E31</f>
        <v>0</v>
      </c>
      <c r="G26" s="267">
        <f>'rzis '!F31</f>
        <v>0</v>
      </c>
      <c r="H26" s="267">
        <f>'rzis '!G31</f>
        <v>0</v>
      </c>
      <c r="I26" s="267">
        <f>'rzis '!H31</f>
        <v>0</v>
      </c>
    </row>
    <row r="27" spans="1:13" ht="15" customHeight="1">
      <c r="A27" s="208" t="s">
        <v>196</v>
      </c>
      <c r="B27" s="201" t="s">
        <v>209</v>
      </c>
      <c r="C27" s="148">
        <f t="shared" ref="C27" si="10">SUM(C28:C30)</f>
        <v>0</v>
      </c>
      <c r="D27" s="148">
        <f t="shared" ref="D27" si="11">SUM(D28:D30)</f>
        <v>0</v>
      </c>
      <c r="E27" s="148">
        <f t="shared" ref="E27" si="12">SUM(E28:E30)</f>
        <v>0</v>
      </c>
      <c r="F27" s="148">
        <f t="shared" ref="F27:I27" si="13">SUM(F28:F30)</f>
        <v>0</v>
      </c>
      <c r="G27" s="148">
        <f t="shared" si="13"/>
        <v>0</v>
      </c>
      <c r="H27" s="148">
        <f t="shared" si="13"/>
        <v>0</v>
      </c>
      <c r="I27" s="148">
        <f t="shared" si="13"/>
        <v>0</v>
      </c>
    </row>
    <row r="28" spans="1:13" ht="15" customHeight="1">
      <c r="A28" s="208" t="s">
        <v>105</v>
      </c>
      <c r="B28" s="202" t="s">
        <v>210</v>
      </c>
      <c r="C28" s="268"/>
      <c r="D28" s="144">
        <f>'rzis '!C33</f>
        <v>0</v>
      </c>
      <c r="E28" s="144">
        <f>'rzis '!D33</f>
        <v>0</v>
      </c>
      <c r="F28" s="144">
        <f>'rzis '!E33</f>
        <v>0</v>
      </c>
      <c r="G28" s="144">
        <f>'rzis '!F33</f>
        <v>0</v>
      </c>
      <c r="H28" s="144">
        <f>'rzis '!G33</f>
        <v>0</v>
      </c>
      <c r="I28" s="144">
        <f>'rzis '!H33</f>
        <v>0</v>
      </c>
    </row>
    <row r="29" spans="1:13" ht="15" customHeight="1">
      <c r="A29" s="208" t="s">
        <v>106</v>
      </c>
      <c r="B29" s="202" t="s">
        <v>207</v>
      </c>
      <c r="C29" s="268"/>
      <c r="D29" s="144">
        <f>'rzis '!C34</f>
        <v>0</v>
      </c>
      <c r="E29" s="144">
        <f>'rzis '!D34</f>
        <v>0</v>
      </c>
      <c r="F29" s="144">
        <f>'rzis '!E34</f>
        <v>0</v>
      </c>
      <c r="G29" s="144">
        <f>'rzis '!F34</f>
        <v>0</v>
      </c>
      <c r="H29" s="144">
        <f>'rzis '!G34</f>
        <v>0</v>
      </c>
      <c r="I29" s="144">
        <f>'rzis '!H34</f>
        <v>0</v>
      </c>
    </row>
    <row r="30" spans="1:13" ht="15" customHeight="1" thickBot="1">
      <c r="A30" s="215" t="s">
        <v>107</v>
      </c>
      <c r="B30" s="217" t="s">
        <v>211</v>
      </c>
      <c r="C30" s="269"/>
      <c r="D30" s="144">
        <f>'rzis '!C35</f>
        <v>0</v>
      </c>
      <c r="E30" s="144">
        <f>'rzis '!D35</f>
        <v>0</v>
      </c>
      <c r="F30" s="144">
        <f>'rzis '!E35</f>
        <v>0</v>
      </c>
      <c r="G30" s="144">
        <f>'rzis '!F35</f>
        <v>0</v>
      </c>
      <c r="H30" s="144">
        <f>'rzis '!G35</f>
        <v>0</v>
      </c>
      <c r="I30" s="144">
        <f>'rzis '!H35</f>
        <v>0</v>
      </c>
    </row>
    <row r="31" spans="1:13" ht="15" customHeight="1" thickBot="1">
      <c r="A31" s="222" t="s">
        <v>197</v>
      </c>
      <c r="B31" s="179" t="s">
        <v>212</v>
      </c>
      <c r="C31" s="220">
        <f t="shared" ref="C31:F31" si="14">C21+C22-C27</f>
        <v>0</v>
      </c>
      <c r="D31" s="220">
        <f t="shared" si="14"/>
        <v>0</v>
      </c>
      <c r="E31" s="220">
        <f t="shared" si="14"/>
        <v>0</v>
      </c>
      <c r="F31" s="221">
        <f t="shared" si="14"/>
        <v>0</v>
      </c>
      <c r="G31" s="221">
        <f t="shared" ref="G31:I31" si="15">G21+G22-G27</f>
        <v>0</v>
      </c>
      <c r="H31" s="221">
        <f t="shared" si="15"/>
        <v>0</v>
      </c>
      <c r="I31" s="221">
        <f t="shared" si="15"/>
        <v>0</v>
      </c>
    </row>
    <row r="32" spans="1:13" ht="15" customHeight="1">
      <c r="A32" s="223" t="s">
        <v>198</v>
      </c>
      <c r="B32" s="218" t="s">
        <v>213</v>
      </c>
      <c r="C32" s="219">
        <f t="shared" ref="C32:F32" si="16">C33+C34+C36+C38+C39</f>
        <v>0</v>
      </c>
      <c r="D32" s="219">
        <f t="shared" si="16"/>
        <v>0</v>
      </c>
      <c r="E32" s="219">
        <f t="shared" si="16"/>
        <v>0</v>
      </c>
      <c r="F32" s="219">
        <f t="shared" si="16"/>
        <v>0</v>
      </c>
      <c r="G32" s="219">
        <f t="shared" ref="G32:I32" si="17">G33+G34+G36+G38+G39</f>
        <v>0</v>
      </c>
      <c r="H32" s="219">
        <f t="shared" si="17"/>
        <v>0</v>
      </c>
      <c r="I32" s="219">
        <f t="shared" si="17"/>
        <v>0</v>
      </c>
    </row>
    <row r="33" spans="1:9" ht="27" customHeight="1">
      <c r="A33" s="208" t="s">
        <v>105</v>
      </c>
      <c r="B33" s="203" t="s">
        <v>214</v>
      </c>
      <c r="C33" s="268"/>
      <c r="D33" s="268">
        <f>'rzis '!C38</f>
        <v>0</v>
      </c>
      <c r="E33" s="268">
        <f>'rzis '!D38</f>
        <v>0</v>
      </c>
      <c r="F33" s="268">
        <f>'rzis '!E38</f>
        <v>0</v>
      </c>
      <c r="G33" s="268">
        <f>'rzis '!F38</f>
        <v>0</v>
      </c>
      <c r="H33" s="268">
        <f>'rzis '!G38</f>
        <v>0</v>
      </c>
      <c r="I33" s="268">
        <f>'rzis '!H38</f>
        <v>0</v>
      </c>
    </row>
    <row r="34" spans="1:9" ht="15" customHeight="1">
      <c r="A34" s="208" t="s">
        <v>106</v>
      </c>
      <c r="B34" s="204" t="s">
        <v>215</v>
      </c>
      <c r="C34" s="270"/>
      <c r="D34" s="270">
        <f>'rzis '!C39</f>
        <v>0</v>
      </c>
      <c r="E34" s="270">
        <f>'rzis '!D39</f>
        <v>0</v>
      </c>
      <c r="F34" s="270">
        <f>'rzis '!E39</f>
        <v>0</v>
      </c>
      <c r="G34" s="270">
        <f>'rzis '!F39</f>
        <v>0</v>
      </c>
      <c r="H34" s="270">
        <f>'rzis '!G39</f>
        <v>0</v>
      </c>
      <c r="I34" s="270">
        <f>'rzis '!H39</f>
        <v>0</v>
      </c>
    </row>
    <row r="35" spans="1:9" ht="15" customHeight="1">
      <c r="A35" s="208"/>
      <c r="B35" s="204" t="s">
        <v>53</v>
      </c>
      <c r="C35" s="270"/>
      <c r="D35" s="271">
        <f>'rzis '!C40</f>
        <v>0</v>
      </c>
      <c r="E35" s="271">
        <f>'rzis '!D40</f>
        <v>0</v>
      </c>
      <c r="F35" s="271">
        <f>'rzis '!E40</f>
        <v>0</v>
      </c>
      <c r="G35" s="271">
        <f>'rzis '!F40</f>
        <v>0</v>
      </c>
      <c r="H35" s="271">
        <f>'rzis '!G40</f>
        <v>0</v>
      </c>
      <c r="I35" s="271">
        <f>'rzis '!H40</f>
        <v>0</v>
      </c>
    </row>
    <row r="36" spans="1:9" ht="15" customHeight="1">
      <c r="A36" s="208" t="s">
        <v>107</v>
      </c>
      <c r="B36" s="204" t="s">
        <v>216</v>
      </c>
      <c r="C36" s="271"/>
      <c r="D36" s="271">
        <f>'rzis '!C41</f>
        <v>0</v>
      </c>
      <c r="E36" s="271">
        <f>'rzis '!D41</f>
        <v>0</v>
      </c>
      <c r="F36" s="271">
        <f>'rzis '!E41</f>
        <v>0</v>
      </c>
      <c r="G36" s="271">
        <f>'rzis '!F41</f>
        <v>0</v>
      </c>
      <c r="H36" s="271">
        <f>'rzis '!G41</f>
        <v>0</v>
      </c>
      <c r="I36" s="271">
        <f>'rzis '!H41</f>
        <v>0</v>
      </c>
    </row>
    <row r="37" spans="1:9" ht="15" customHeight="1">
      <c r="A37" s="208"/>
      <c r="B37" s="204" t="s">
        <v>54</v>
      </c>
      <c r="C37" s="271"/>
      <c r="D37" s="271">
        <f>'rzis '!C42</f>
        <v>0</v>
      </c>
      <c r="E37" s="271">
        <f>'rzis '!D42</f>
        <v>0</v>
      </c>
      <c r="F37" s="271">
        <f>'rzis '!E42</f>
        <v>0</v>
      </c>
      <c r="G37" s="271">
        <f>'rzis '!F42</f>
        <v>0</v>
      </c>
      <c r="H37" s="271">
        <f>'rzis '!G42</f>
        <v>0</v>
      </c>
      <c r="I37" s="271">
        <f>'rzis '!H42</f>
        <v>0</v>
      </c>
    </row>
    <row r="38" spans="1:9" ht="15" customHeight="1">
      <c r="A38" s="208" t="s">
        <v>108</v>
      </c>
      <c r="B38" s="204" t="s">
        <v>217</v>
      </c>
      <c r="C38" s="271"/>
      <c r="D38" s="271">
        <f>'rzis '!C43</f>
        <v>0</v>
      </c>
      <c r="E38" s="271">
        <f>'rzis '!D43</f>
        <v>0</v>
      </c>
      <c r="F38" s="271">
        <f>'rzis '!E43</f>
        <v>0</v>
      </c>
      <c r="G38" s="271">
        <f>'rzis '!F43</f>
        <v>0</v>
      </c>
      <c r="H38" s="271">
        <f>'rzis '!G43</f>
        <v>0</v>
      </c>
      <c r="I38" s="271">
        <f>'rzis '!H43</f>
        <v>0</v>
      </c>
    </row>
    <row r="39" spans="1:9" ht="15" customHeight="1">
      <c r="A39" s="208" t="s">
        <v>123</v>
      </c>
      <c r="B39" s="204" t="s">
        <v>218</v>
      </c>
      <c r="C39" s="271"/>
      <c r="D39" s="271">
        <f>'rzis '!C44</f>
        <v>0</v>
      </c>
      <c r="E39" s="271">
        <f>'rzis '!D44</f>
        <v>0</v>
      </c>
      <c r="F39" s="271">
        <f>'rzis '!E44</f>
        <v>0</v>
      </c>
      <c r="G39" s="271">
        <f>'rzis '!F44</f>
        <v>0</v>
      </c>
      <c r="H39" s="271">
        <f>'rzis '!G44</f>
        <v>0</v>
      </c>
      <c r="I39" s="271">
        <f>'rzis '!H44</f>
        <v>0</v>
      </c>
    </row>
    <row r="40" spans="1:9" ht="15" customHeight="1">
      <c r="A40" s="207" t="s">
        <v>199</v>
      </c>
      <c r="B40" s="201" t="s">
        <v>219</v>
      </c>
      <c r="C40" s="272">
        <f>C41+C43+C45+C46</f>
        <v>0</v>
      </c>
      <c r="D40" s="272">
        <f>D41+D43+D45+D46</f>
        <v>0</v>
      </c>
      <c r="E40" s="272">
        <f>E41+E43+E45+E46</f>
        <v>0</v>
      </c>
      <c r="F40" s="272">
        <f>F41+F43+F45+F46</f>
        <v>0</v>
      </c>
      <c r="G40" s="272">
        <f t="shared" ref="G40:I40" si="18">G41+G43+G45+G46</f>
        <v>0</v>
      </c>
      <c r="H40" s="272">
        <f t="shared" si="18"/>
        <v>0</v>
      </c>
      <c r="I40" s="272">
        <f t="shared" si="18"/>
        <v>0</v>
      </c>
    </row>
    <row r="41" spans="1:9" ht="15" customHeight="1">
      <c r="A41" s="208" t="s">
        <v>105</v>
      </c>
      <c r="B41" s="192" t="s">
        <v>215</v>
      </c>
      <c r="C41" s="273"/>
      <c r="D41" s="267">
        <f>'rzis '!C46</f>
        <v>0</v>
      </c>
      <c r="E41" s="267">
        <f>'rzis '!D46</f>
        <v>0</v>
      </c>
      <c r="F41" s="267">
        <f>'rzis '!E46</f>
        <v>0</v>
      </c>
      <c r="G41" s="267">
        <f>'rzis '!F46</f>
        <v>0</v>
      </c>
      <c r="H41" s="267">
        <f>'rzis '!G46</f>
        <v>0</v>
      </c>
      <c r="I41" s="267">
        <f>'rzis '!H46</f>
        <v>0</v>
      </c>
    </row>
    <row r="42" spans="1:9" ht="15" customHeight="1">
      <c r="A42" s="208"/>
      <c r="B42" s="205" t="s">
        <v>55</v>
      </c>
      <c r="C42" s="274"/>
      <c r="D42" s="275">
        <f>'rzis '!C47</f>
        <v>0</v>
      </c>
      <c r="E42" s="275">
        <f>'rzis '!D47</f>
        <v>0</v>
      </c>
      <c r="F42" s="275">
        <f>'rzis '!E47</f>
        <v>0</v>
      </c>
      <c r="G42" s="275">
        <f>'rzis '!F47</f>
        <v>0</v>
      </c>
      <c r="H42" s="275">
        <f>'rzis '!G47</f>
        <v>0</v>
      </c>
      <c r="I42" s="275">
        <f>'rzis '!H47</f>
        <v>0</v>
      </c>
    </row>
    <row r="43" spans="1:9" ht="15" customHeight="1">
      <c r="A43" s="208" t="s">
        <v>106</v>
      </c>
      <c r="B43" s="204" t="s">
        <v>216</v>
      </c>
      <c r="C43" s="268"/>
      <c r="D43" s="268">
        <f>'rzis '!C48</f>
        <v>0</v>
      </c>
      <c r="E43" s="268">
        <f>'rzis '!D48</f>
        <v>0</v>
      </c>
      <c r="F43" s="268">
        <f>'rzis '!E48</f>
        <v>0</v>
      </c>
      <c r="G43" s="268">
        <f>'rzis '!F48</f>
        <v>0</v>
      </c>
      <c r="H43" s="268">
        <f>'rzis '!G48</f>
        <v>0</v>
      </c>
      <c r="I43" s="268">
        <f>'rzis '!H48</f>
        <v>0</v>
      </c>
    </row>
    <row r="44" spans="1:9" ht="15" customHeight="1">
      <c r="A44" s="208"/>
      <c r="B44" s="204" t="s">
        <v>54</v>
      </c>
      <c r="C44" s="268"/>
      <c r="D44" s="268">
        <f>'rzis '!C49</f>
        <v>0</v>
      </c>
      <c r="E44" s="268">
        <f>'rzis '!D49</f>
        <v>0</v>
      </c>
      <c r="F44" s="268">
        <f>'rzis '!E49</f>
        <v>0</v>
      </c>
      <c r="G44" s="268">
        <f>'rzis '!F49</f>
        <v>0</v>
      </c>
      <c r="H44" s="268">
        <f>'rzis '!G49</f>
        <v>0</v>
      </c>
      <c r="I44" s="268">
        <f>'rzis '!H49</f>
        <v>0</v>
      </c>
    </row>
    <row r="45" spans="1:9" ht="15" customHeight="1">
      <c r="A45" s="208" t="s">
        <v>107</v>
      </c>
      <c r="B45" s="204" t="s">
        <v>217</v>
      </c>
      <c r="C45" s="268"/>
      <c r="D45" s="268">
        <f>'rzis '!C50</f>
        <v>0</v>
      </c>
      <c r="E45" s="268">
        <f>'rzis '!D50</f>
        <v>0</v>
      </c>
      <c r="F45" s="268">
        <f>'rzis '!E50</f>
        <v>0</v>
      </c>
      <c r="G45" s="268">
        <f>'rzis '!F50</f>
        <v>0</v>
      </c>
      <c r="H45" s="268">
        <f>'rzis '!G50</f>
        <v>0</v>
      </c>
      <c r="I45" s="268">
        <f>'rzis '!H50</f>
        <v>0</v>
      </c>
    </row>
    <row r="46" spans="1:9" ht="15" customHeight="1" thickBot="1">
      <c r="A46" s="215" t="s">
        <v>108</v>
      </c>
      <c r="B46" s="165" t="s">
        <v>218</v>
      </c>
      <c r="C46" s="276"/>
      <c r="D46" s="276">
        <f>'rzis '!C51</f>
        <v>0</v>
      </c>
      <c r="E46" s="276">
        <f>'rzis '!D51</f>
        <v>0</v>
      </c>
      <c r="F46" s="276">
        <f>'rzis '!E51</f>
        <v>0</v>
      </c>
      <c r="G46" s="276">
        <f>'rzis '!F51</f>
        <v>0</v>
      </c>
      <c r="H46" s="276">
        <f>'rzis '!G51</f>
        <v>0</v>
      </c>
      <c r="I46" s="276">
        <f>'rzis '!H51</f>
        <v>0</v>
      </c>
    </row>
    <row r="47" spans="1:9" ht="15" customHeight="1" thickBot="1">
      <c r="A47" s="222" t="s">
        <v>105</v>
      </c>
      <c r="B47" s="179" t="s">
        <v>220</v>
      </c>
      <c r="C47" s="220">
        <f t="shared" ref="C47:F47" si="19">C31+C32-C40</f>
        <v>0</v>
      </c>
      <c r="D47" s="220">
        <f t="shared" si="19"/>
        <v>0</v>
      </c>
      <c r="E47" s="220">
        <f t="shared" si="19"/>
        <v>0</v>
      </c>
      <c r="F47" s="221">
        <f t="shared" si="19"/>
        <v>0</v>
      </c>
      <c r="G47" s="221">
        <f t="shared" ref="G47:I47" si="20">G31+G32-G40</f>
        <v>0</v>
      </c>
      <c r="H47" s="221">
        <f t="shared" si="20"/>
        <v>0</v>
      </c>
      <c r="I47" s="221">
        <f t="shared" si="20"/>
        <v>0</v>
      </c>
    </row>
    <row r="48" spans="1:9" ht="15" customHeight="1">
      <c r="A48" s="212" t="s">
        <v>200</v>
      </c>
      <c r="B48" s="206" t="s">
        <v>221</v>
      </c>
      <c r="C48" s="277">
        <f>ROUND(C47*19%,1)</f>
        <v>0</v>
      </c>
      <c r="D48" s="277">
        <f>'rzis '!C53</f>
        <v>0</v>
      </c>
      <c r="E48" s="277">
        <f>'rzis '!D53</f>
        <v>0</v>
      </c>
      <c r="F48" s="277">
        <f>'rzis '!E53</f>
        <v>0</v>
      </c>
      <c r="G48" s="277">
        <f>'rzis '!F53</f>
        <v>0</v>
      </c>
      <c r="H48" s="277">
        <f>'rzis '!G53</f>
        <v>0</v>
      </c>
      <c r="I48" s="277">
        <f>'rzis '!H53</f>
        <v>0</v>
      </c>
    </row>
    <row r="49" spans="1:9" ht="15" customHeight="1" thickBot="1">
      <c r="A49" s="215" t="s">
        <v>201</v>
      </c>
      <c r="B49" s="149" t="s">
        <v>222</v>
      </c>
      <c r="C49" s="278"/>
      <c r="D49" s="278">
        <f>'rzis '!C54</f>
        <v>0</v>
      </c>
      <c r="E49" s="278">
        <f>'rzis '!D54</f>
        <v>0</v>
      </c>
      <c r="F49" s="278">
        <f>'rzis '!E54</f>
        <v>0</v>
      </c>
      <c r="G49" s="278">
        <f>'rzis '!F54</f>
        <v>0</v>
      </c>
      <c r="H49" s="278">
        <f>'rzis '!G54</f>
        <v>0</v>
      </c>
      <c r="I49" s="278">
        <f>'rzis '!H54</f>
        <v>0</v>
      </c>
    </row>
    <row r="50" spans="1:9" ht="15" customHeight="1" thickBot="1">
      <c r="A50" s="222" t="s">
        <v>202</v>
      </c>
      <c r="B50" s="179" t="s">
        <v>223</v>
      </c>
      <c r="C50" s="220">
        <f t="shared" ref="C50:F50" si="21">C47-C48-C49</f>
        <v>0</v>
      </c>
      <c r="D50" s="220">
        <f t="shared" si="21"/>
        <v>0</v>
      </c>
      <c r="E50" s="220">
        <f t="shared" si="21"/>
        <v>0</v>
      </c>
      <c r="F50" s="221">
        <f t="shared" si="21"/>
        <v>0</v>
      </c>
      <c r="G50" s="221">
        <f t="shared" ref="G50:I50" si="22">G47-G48-G49</f>
        <v>0</v>
      </c>
      <c r="H50" s="221">
        <f t="shared" si="22"/>
        <v>0</v>
      </c>
      <c r="I50" s="221">
        <f t="shared" si="22"/>
        <v>0</v>
      </c>
    </row>
    <row r="51" spans="1:9" ht="9.75" customHeight="1">
      <c r="B51" s="5"/>
      <c r="C51" s="6"/>
      <c r="D51" s="6"/>
      <c r="E51" s="6"/>
      <c r="F51" s="6"/>
      <c r="G51" s="6"/>
      <c r="H51" s="6"/>
      <c r="I51" s="6"/>
    </row>
    <row r="52" spans="1:9">
      <c r="A52" s="209"/>
      <c r="B52" s="150" t="s">
        <v>40</v>
      </c>
      <c r="C52" s="151"/>
      <c r="D52" s="151">
        <f>'rzis '!C57</f>
        <v>0</v>
      </c>
      <c r="E52" s="151">
        <f>'rzis '!D57</f>
        <v>0</v>
      </c>
      <c r="F52" s="151">
        <f>'rzis '!E57</f>
        <v>0</v>
      </c>
      <c r="G52" s="151">
        <f>'rzis '!F57</f>
        <v>0</v>
      </c>
      <c r="H52" s="151">
        <f>'rzis '!G57</f>
        <v>0</v>
      </c>
      <c r="I52" s="151">
        <f>'rzis '!H57</f>
        <v>0</v>
      </c>
    </row>
    <row r="54" spans="1:9">
      <c r="F54" s="1"/>
    </row>
    <row r="61" spans="1:9">
      <c r="B61" s="121"/>
    </row>
    <row r="62" spans="1:9">
      <c r="B62" s="121"/>
    </row>
    <row r="63" spans="1:9">
      <c r="B63" s="53"/>
      <c r="C63" s="54"/>
      <c r="D63" s="54"/>
      <c r="E63" s="54"/>
      <c r="F63" s="54"/>
      <c r="G63" s="54"/>
      <c r="H63" s="54"/>
    </row>
    <row r="64" spans="1:9">
      <c r="B64" s="53"/>
      <c r="C64" s="54"/>
      <c r="D64" s="54"/>
      <c r="E64" s="54"/>
      <c r="F64" s="54"/>
      <c r="G64" s="54"/>
      <c r="H64" s="54"/>
    </row>
    <row r="65" spans="6:6">
      <c r="F65" s="1"/>
    </row>
    <row r="66" spans="6:6">
      <c r="F66" s="1"/>
    </row>
    <row r="67" spans="6:6">
      <c r="F67" s="1"/>
    </row>
    <row r="68" spans="6:6">
      <c r="F68" s="1"/>
    </row>
    <row r="69" spans="6:6">
      <c r="F69" s="1"/>
    </row>
    <row r="70" spans="6:6">
      <c r="F70" s="1"/>
    </row>
    <row r="71" spans="6:6">
      <c r="F71" s="1"/>
    </row>
    <row r="72" spans="6:6">
      <c r="F72" s="1"/>
    </row>
    <row r="73" spans="6:6">
      <c r="F73" s="1"/>
    </row>
    <row r="74" spans="6:6">
      <c r="F74" s="1"/>
    </row>
    <row r="75" spans="6:6">
      <c r="F75" s="1"/>
    </row>
    <row r="76" spans="6:6">
      <c r="F76" s="1"/>
    </row>
    <row r="77" spans="6:6">
      <c r="F77" s="1"/>
    </row>
    <row r="78" spans="6:6">
      <c r="F78" s="1"/>
    </row>
    <row r="79" spans="6:6">
      <c r="F79" s="1"/>
    </row>
    <row r="80" spans="6:6">
      <c r="F80" s="1"/>
    </row>
    <row r="81" spans="6:6">
      <c r="F81" s="1"/>
    </row>
    <row r="82" spans="6:6">
      <c r="F82" s="1"/>
    </row>
    <row r="83" spans="6:6">
      <c r="F83" s="1"/>
    </row>
    <row r="84" spans="6:6">
      <c r="F84" s="1"/>
    </row>
    <row r="85" spans="6:6">
      <c r="F85" s="1"/>
    </row>
    <row r="86" spans="6:6">
      <c r="F86" s="1"/>
    </row>
    <row r="87" spans="6:6">
      <c r="F87" s="1"/>
    </row>
    <row r="88" spans="6:6">
      <c r="F88" s="1"/>
    </row>
    <row r="89" spans="6:6">
      <c r="F89" s="1"/>
    </row>
    <row r="90" spans="6:6">
      <c r="F90" s="1"/>
    </row>
    <row r="91" spans="6:6">
      <c r="F91" s="1"/>
    </row>
    <row r="92" spans="6:6">
      <c r="F92" s="1"/>
    </row>
    <row r="93" spans="6:6">
      <c r="F93" s="1"/>
    </row>
    <row r="94" spans="6:6">
      <c r="F94" s="1"/>
    </row>
    <row r="125" spans="2:8" ht="15" customHeight="1">
      <c r="B125" s="3"/>
      <c r="C125" s="3"/>
      <c r="D125" s="3"/>
      <c r="E125" s="3"/>
      <c r="F125" s="3"/>
      <c r="G125" s="3"/>
      <c r="H125" s="3"/>
    </row>
    <row r="126" spans="2:8" ht="15" customHeight="1">
      <c r="B126" s="3"/>
      <c r="C126" s="3"/>
      <c r="D126" s="3"/>
      <c r="E126" s="3"/>
      <c r="F126" s="3"/>
      <c r="G126" s="3"/>
      <c r="H126" s="3"/>
    </row>
    <row r="127" spans="2:8" ht="15" customHeight="1">
      <c r="B127" s="3"/>
      <c r="C127" s="3"/>
      <c r="D127" s="3"/>
      <c r="E127" s="3"/>
      <c r="F127" s="3"/>
      <c r="G127" s="3"/>
      <c r="H127" s="3"/>
    </row>
    <row r="128" spans="2:8" ht="15" customHeight="1"/>
    <row r="129" spans="11:11" ht="25.5" customHeight="1"/>
    <row r="130" spans="11:11" s="5" customFormat="1" ht="15" customHeight="1"/>
    <row r="131" spans="11:11" s="5" customFormat="1" ht="15" customHeight="1"/>
    <row r="132" spans="11:11" s="5" customFormat="1" ht="15" customHeight="1"/>
    <row r="133" spans="11:11" s="5" customFormat="1" ht="15" customHeight="1"/>
    <row r="134" spans="11:11" s="5" customFormat="1" ht="15" customHeight="1"/>
    <row r="135" spans="11:11" s="5" customFormat="1" ht="15" customHeight="1"/>
    <row r="136" spans="11:11" s="5" customFormat="1" ht="15" customHeight="1"/>
    <row r="137" spans="11:11" s="5" customFormat="1" ht="15" customHeight="1"/>
    <row r="138" spans="11:11" s="5" customFormat="1" ht="15" customHeight="1"/>
    <row r="139" spans="11:11" s="5" customFormat="1" ht="15" customHeight="1">
      <c r="K139" s="7"/>
    </row>
    <row r="140" spans="11:11" s="5" customFormat="1" ht="15" customHeight="1"/>
    <row r="141" spans="11:11" s="5" customFormat="1" ht="15" customHeight="1"/>
    <row r="142" spans="11:11" s="5" customFormat="1" ht="15" customHeight="1"/>
    <row r="143" spans="11:11" s="5" customFormat="1" ht="15" customHeight="1"/>
    <row r="144" spans="11:11" s="5" customFormat="1" ht="15" customHeight="1"/>
    <row r="145" s="5" customFormat="1" ht="15" customHeight="1"/>
    <row r="146" s="5" customFormat="1" ht="15" customHeight="1"/>
    <row r="147" s="5" customFormat="1" ht="15" customHeight="1"/>
    <row r="148" s="5" customFormat="1" ht="15" customHeight="1"/>
    <row r="149" s="5" customFormat="1" ht="15" customHeight="1"/>
    <row r="150" s="5" customFormat="1" ht="15" customHeight="1"/>
    <row r="151" s="5" customFormat="1" ht="15" customHeight="1"/>
    <row r="152" s="5" customFormat="1" ht="15" customHeight="1"/>
    <row r="153" s="5" customFormat="1" ht="15" customHeight="1"/>
    <row r="154" s="5" customFormat="1" ht="15" customHeight="1"/>
    <row r="155" s="5" customFormat="1" ht="15" customHeight="1"/>
    <row r="156" s="5" customFormat="1" ht="15" customHeight="1"/>
    <row r="157" s="5" customFormat="1" ht="15" customHeight="1"/>
    <row r="158" s="5" customFormat="1" ht="15" customHeight="1"/>
    <row r="159" s="5" customFormat="1" ht="15" customHeight="1"/>
    <row r="160" s="5" customFormat="1" ht="15" customHeight="1"/>
    <row r="161" s="5" customFormat="1" ht="15" customHeight="1"/>
    <row r="162" s="5" customFormat="1" ht="15" customHeight="1"/>
    <row r="163" s="5" customFormat="1" ht="15" customHeight="1"/>
    <row r="164" s="5" customFormat="1" ht="15" customHeight="1"/>
    <row r="165" s="5" customFormat="1" ht="15" customHeight="1"/>
    <row r="166" s="5" customFormat="1" ht="15" customHeight="1"/>
    <row r="167" s="5" customFormat="1" ht="15" customHeight="1"/>
    <row r="192" spans="2:8">
      <c r="B192" s="3"/>
      <c r="C192" s="3"/>
      <c r="D192" s="3"/>
      <c r="E192" s="3"/>
      <c r="F192" s="3"/>
      <c r="G192" s="3"/>
      <c r="H192" s="3"/>
    </row>
    <row r="193" spans="2:8">
      <c r="B193" s="3"/>
      <c r="C193" s="3"/>
      <c r="D193" s="3"/>
      <c r="E193" s="3"/>
      <c r="F193" s="3"/>
      <c r="G193" s="3"/>
      <c r="H193" s="3"/>
    </row>
    <row r="206" spans="2:8">
      <c r="B206" s="8"/>
      <c r="C206" s="8"/>
      <c r="D206" s="8"/>
      <c r="E206" s="8"/>
      <c r="F206" s="9"/>
      <c r="G206" s="8"/>
      <c r="H206" s="8"/>
    </row>
    <row r="207" spans="2:8">
      <c r="B207" s="8"/>
      <c r="C207" s="8"/>
      <c r="D207" s="8"/>
      <c r="E207" s="8"/>
      <c r="F207" s="9"/>
      <c r="G207" s="8"/>
      <c r="H207" s="8"/>
    </row>
    <row r="208" spans="2:8">
      <c r="B208" s="8"/>
      <c r="C208" s="8"/>
      <c r="D208" s="8"/>
      <c r="E208" s="8"/>
      <c r="F208" s="9"/>
      <c r="G208" s="8"/>
      <c r="H208" s="8"/>
    </row>
    <row r="209" spans="2:8">
      <c r="B209" s="8"/>
      <c r="C209" s="8"/>
      <c r="D209" s="8"/>
      <c r="E209" s="8"/>
      <c r="F209" s="9"/>
      <c r="G209" s="8"/>
      <c r="H209" s="8"/>
    </row>
    <row r="210" spans="2:8">
      <c r="B210" s="8"/>
      <c r="C210" s="8"/>
      <c r="D210" s="8"/>
      <c r="E210" s="8"/>
      <c r="F210" s="9"/>
      <c r="G210" s="8"/>
      <c r="H210" s="8"/>
    </row>
    <row r="211" spans="2:8">
      <c r="B211" s="8"/>
      <c r="C211" s="8"/>
      <c r="D211" s="8"/>
      <c r="E211" s="8"/>
      <c r="F211" s="9"/>
      <c r="G211" s="8"/>
      <c r="H211" s="8"/>
    </row>
    <row r="212" spans="2:8">
      <c r="B212" s="8"/>
      <c r="C212" s="8"/>
      <c r="D212" s="8"/>
      <c r="E212" s="8"/>
      <c r="F212" s="9"/>
      <c r="G212" s="8"/>
      <c r="H212" s="8"/>
    </row>
    <row r="213" spans="2:8">
      <c r="B213" s="8"/>
      <c r="C213" s="8"/>
      <c r="D213" s="8"/>
      <c r="E213" s="8"/>
      <c r="F213" s="9"/>
      <c r="G213" s="8"/>
      <c r="H213" s="8"/>
    </row>
    <row r="214" spans="2:8">
      <c r="B214" s="8"/>
      <c r="C214" s="8"/>
      <c r="D214" s="8"/>
      <c r="E214" s="8"/>
      <c r="F214" s="9"/>
      <c r="G214" s="8"/>
      <c r="H214" s="8"/>
    </row>
    <row r="215" spans="2:8">
      <c r="B215" s="8"/>
      <c r="C215" s="8"/>
      <c r="D215" s="8"/>
      <c r="E215" s="8"/>
      <c r="F215" s="9"/>
      <c r="G215" s="8"/>
      <c r="H215" s="8"/>
    </row>
    <row r="216" spans="2:8">
      <c r="B216" s="8"/>
      <c r="C216" s="8"/>
      <c r="D216" s="8"/>
      <c r="E216" s="8"/>
      <c r="F216" s="9"/>
      <c r="G216" s="8"/>
      <c r="H216" s="8"/>
    </row>
    <row r="217" spans="2:8">
      <c r="B217" s="8"/>
      <c r="C217" s="8"/>
      <c r="D217" s="8"/>
      <c r="E217" s="8"/>
      <c r="F217" s="9"/>
      <c r="G217" s="8"/>
      <c r="H217" s="8"/>
    </row>
    <row r="218" spans="2:8">
      <c r="B218" s="8"/>
      <c r="C218" s="8"/>
      <c r="D218" s="8"/>
      <c r="E218" s="8"/>
      <c r="F218" s="9"/>
      <c r="G218" s="8"/>
      <c r="H218" s="8"/>
    </row>
    <row r="219" spans="2:8">
      <c r="B219" s="8"/>
      <c r="C219" s="8"/>
      <c r="D219" s="8"/>
      <c r="E219" s="8"/>
      <c r="F219" s="9"/>
      <c r="G219" s="8"/>
      <c r="H219" s="8"/>
    </row>
    <row r="220" spans="2:8">
      <c r="B220" s="8"/>
      <c r="C220" s="8"/>
      <c r="D220" s="8"/>
      <c r="E220" s="8"/>
      <c r="F220" s="9"/>
      <c r="G220" s="8"/>
      <c r="H220" s="8"/>
    </row>
    <row r="221" spans="2:8">
      <c r="B221" s="8"/>
      <c r="C221" s="8"/>
      <c r="D221" s="8"/>
      <c r="E221" s="8"/>
      <c r="F221" s="9"/>
      <c r="G221" s="8"/>
      <c r="H221" s="8"/>
    </row>
    <row r="222" spans="2:8">
      <c r="B222" s="8"/>
      <c r="C222" s="8"/>
      <c r="D222" s="8"/>
      <c r="E222" s="8"/>
      <c r="F222" s="9"/>
      <c r="G222" s="8"/>
      <c r="H222" s="8"/>
    </row>
    <row r="223" spans="2:8">
      <c r="B223" s="8"/>
      <c r="C223" s="8"/>
      <c r="D223" s="8"/>
      <c r="E223" s="8"/>
      <c r="F223" s="9"/>
      <c r="G223" s="8"/>
      <c r="H223" s="8"/>
    </row>
    <row r="224" spans="2:8">
      <c r="B224" s="8"/>
      <c r="C224" s="8"/>
      <c r="D224" s="8"/>
      <c r="E224" s="8"/>
      <c r="F224" s="9"/>
      <c r="G224" s="8"/>
      <c r="H224" s="8"/>
    </row>
    <row r="225" spans="2:8">
      <c r="B225" s="8"/>
      <c r="C225" s="8"/>
      <c r="D225" s="8"/>
      <c r="E225" s="8"/>
      <c r="F225" s="9"/>
      <c r="G225" s="8"/>
      <c r="H225" s="8"/>
    </row>
    <row r="226" spans="2:8">
      <c r="B226" s="8"/>
      <c r="C226" s="8"/>
      <c r="D226" s="8"/>
      <c r="E226" s="8"/>
      <c r="F226" s="9"/>
      <c r="G226" s="8"/>
      <c r="H226" s="8"/>
    </row>
    <row r="227" spans="2:8">
      <c r="B227" s="8"/>
      <c r="C227" s="8"/>
      <c r="D227" s="8"/>
      <c r="E227" s="8"/>
      <c r="F227" s="9"/>
      <c r="G227" s="8"/>
      <c r="H227" s="8"/>
    </row>
    <row r="228" spans="2:8">
      <c r="B228" s="8"/>
      <c r="C228" s="8"/>
      <c r="D228" s="8"/>
      <c r="E228" s="8"/>
      <c r="F228" s="9"/>
      <c r="G228" s="8"/>
      <c r="H228" s="8"/>
    </row>
    <row r="229" spans="2:8">
      <c r="B229" s="8"/>
      <c r="C229" s="8"/>
      <c r="D229" s="8"/>
      <c r="E229" s="8"/>
      <c r="F229" s="9"/>
      <c r="G229" s="8"/>
      <c r="H229" s="8"/>
    </row>
    <row r="230" spans="2:8">
      <c r="B230" s="8"/>
      <c r="C230" s="8"/>
      <c r="D230" s="8"/>
      <c r="E230" s="8"/>
      <c r="F230" s="9"/>
      <c r="G230" s="8"/>
      <c r="H230" s="8"/>
    </row>
    <row r="231" spans="2:8">
      <c r="B231" s="8"/>
      <c r="C231" s="8"/>
      <c r="D231" s="8"/>
      <c r="E231" s="8"/>
      <c r="F231" s="9"/>
      <c r="G231" s="8"/>
      <c r="H231" s="8"/>
    </row>
    <row r="232" spans="2:8">
      <c r="B232" s="8"/>
      <c r="C232" s="8"/>
      <c r="D232" s="8"/>
      <c r="E232" s="8"/>
      <c r="F232" s="9"/>
      <c r="G232" s="8"/>
      <c r="H232" s="8"/>
    </row>
    <row r="233" spans="2:8">
      <c r="B233" s="8"/>
      <c r="C233" s="8"/>
      <c r="D233" s="8"/>
      <c r="E233" s="8"/>
      <c r="F233" s="9"/>
      <c r="G233" s="8"/>
      <c r="H233" s="8"/>
    </row>
    <row r="234" spans="2:8">
      <c r="B234" s="8"/>
      <c r="C234" s="8"/>
      <c r="D234" s="8"/>
      <c r="E234" s="8"/>
      <c r="F234" s="9"/>
      <c r="G234" s="8"/>
      <c r="H234" s="8"/>
    </row>
    <row r="235" spans="2:8">
      <c r="B235" s="8"/>
      <c r="C235" s="8"/>
      <c r="D235" s="8"/>
      <c r="E235" s="8"/>
      <c r="F235" s="9"/>
      <c r="G235" s="8"/>
      <c r="H235" s="8"/>
    </row>
    <row r="236" spans="2:8">
      <c r="B236" s="8"/>
      <c r="C236" s="8"/>
      <c r="D236" s="8"/>
      <c r="E236" s="8"/>
      <c r="F236" s="9"/>
      <c r="G236" s="8"/>
      <c r="H236" s="8"/>
    </row>
    <row r="237" spans="2:8">
      <c r="B237" s="8"/>
      <c r="C237" s="8"/>
      <c r="D237" s="8"/>
      <c r="E237" s="8"/>
      <c r="F237" s="9"/>
      <c r="G237" s="8"/>
      <c r="H237" s="8"/>
    </row>
    <row r="238" spans="2:8">
      <c r="B238" s="8"/>
      <c r="C238" s="8"/>
      <c r="D238" s="8"/>
      <c r="E238" s="8"/>
      <c r="F238" s="9"/>
      <c r="G238" s="8"/>
      <c r="H238" s="8"/>
    </row>
    <row r="239" spans="2:8">
      <c r="B239" s="8"/>
      <c r="C239" s="8"/>
      <c r="D239" s="8"/>
      <c r="E239" s="8"/>
      <c r="F239" s="9"/>
      <c r="G239" s="8"/>
      <c r="H239" s="8"/>
    </row>
    <row r="240" spans="2:8">
      <c r="B240" s="8"/>
      <c r="C240" s="8"/>
      <c r="D240" s="8"/>
      <c r="E240" s="8"/>
      <c r="F240" s="9"/>
      <c r="G240" s="8"/>
      <c r="H240" s="8"/>
    </row>
    <row r="241" spans="2:8">
      <c r="B241" s="8"/>
      <c r="C241" s="8"/>
      <c r="D241" s="8"/>
      <c r="E241" s="8"/>
      <c r="F241" s="9"/>
      <c r="G241" s="8"/>
      <c r="H241" s="8"/>
    </row>
    <row r="242" spans="2:8">
      <c r="B242" s="8"/>
      <c r="C242" s="8"/>
      <c r="D242" s="8"/>
      <c r="E242" s="8"/>
      <c r="F242" s="9"/>
      <c r="G242" s="8"/>
      <c r="H242" s="8"/>
    </row>
    <row r="243" spans="2:8">
      <c r="B243" s="8"/>
      <c r="C243" s="8"/>
      <c r="D243" s="8"/>
      <c r="E243" s="8"/>
      <c r="F243" s="9"/>
      <c r="G243" s="8"/>
      <c r="H243" s="8"/>
    </row>
    <row r="244" spans="2:8">
      <c r="B244" s="8"/>
      <c r="C244" s="8"/>
      <c r="D244" s="8"/>
      <c r="E244" s="8"/>
      <c r="F244" s="9"/>
      <c r="G244" s="8"/>
      <c r="H244" s="8"/>
    </row>
    <row r="245" spans="2:8">
      <c r="B245" s="8"/>
      <c r="C245" s="8"/>
      <c r="D245" s="8"/>
      <c r="E245" s="8"/>
      <c r="F245" s="9"/>
      <c r="G245" s="8"/>
      <c r="H245" s="8"/>
    </row>
    <row r="246" spans="2:8">
      <c r="B246" s="8"/>
      <c r="C246" s="8"/>
      <c r="D246" s="8"/>
      <c r="E246" s="8"/>
      <c r="F246" s="9"/>
      <c r="G246" s="8"/>
      <c r="H246" s="8"/>
    </row>
    <row r="247" spans="2:8">
      <c r="B247" s="8"/>
      <c r="C247" s="8"/>
      <c r="D247" s="8"/>
      <c r="E247" s="8"/>
      <c r="F247" s="9"/>
      <c r="G247" s="8"/>
      <c r="H247" s="8"/>
    </row>
    <row r="248" spans="2:8">
      <c r="B248" s="8"/>
      <c r="C248" s="8"/>
      <c r="D248" s="8"/>
      <c r="E248" s="8"/>
      <c r="F248" s="9"/>
      <c r="G248" s="8"/>
      <c r="H248" s="8"/>
    </row>
    <row r="249" spans="2:8">
      <c r="B249" s="8"/>
      <c r="C249" s="8"/>
      <c r="D249" s="8"/>
      <c r="E249" s="8"/>
      <c r="F249" s="9"/>
      <c r="G249" s="8"/>
      <c r="H249" s="8"/>
    </row>
    <row r="250" spans="2:8">
      <c r="B250" s="8"/>
      <c r="C250" s="8"/>
      <c r="D250" s="8"/>
      <c r="E250" s="8"/>
      <c r="F250" s="9"/>
      <c r="G250" s="8"/>
      <c r="H250" s="8"/>
    </row>
    <row r="251" spans="2:8">
      <c r="B251" s="8"/>
      <c r="C251" s="8"/>
      <c r="D251" s="8"/>
      <c r="E251" s="8"/>
      <c r="F251" s="9"/>
      <c r="G251" s="8"/>
      <c r="H251" s="8"/>
    </row>
    <row r="252" spans="2:8">
      <c r="B252" s="8"/>
      <c r="C252" s="8"/>
      <c r="D252" s="8"/>
      <c r="E252" s="8"/>
      <c r="F252" s="9"/>
      <c r="G252" s="8"/>
      <c r="H252" s="8"/>
    </row>
    <row r="253" spans="2:8">
      <c r="B253" s="8"/>
      <c r="C253" s="8"/>
      <c r="D253" s="8"/>
      <c r="E253" s="8"/>
      <c r="F253" s="9"/>
      <c r="G253" s="8"/>
      <c r="H253" s="8"/>
    </row>
    <row r="254" spans="2:8">
      <c r="B254" s="8"/>
      <c r="C254" s="8"/>
      <c r="D254" s="8"/>
      <c r="E254" s="8"/>
      <c r="F254" s="9"/>
      <c r="G254" s="8"/>
      <c r="H254" s="8"/>
    </row>
    <row r="255" spans="2:8">
      <c r="B255" s="8"/>
      <c r="C255" s="8"/>
      <c r="D255" s="8"/>
      <c r="E255" s="8"/>
      <c r="F255" s="9"/>
      <c r="G255" s="8"/>
      <c r="H255" s="8"/>
    </row>
    <row r="256" spans="2:8">
      <c r="B256" s="8"/>
      <c r="C256" s="8"/>
      <c r="D256" s="8"/>
      <c r="E256" s="8"/>
      <c r="F256" s="9"/>
      <c r="G256" s="8"/>
      <c r="H256" s="8"/>
    </row>
    <row r="257" spans="2:8">
      <c r="B257" s="8"/>
      <c r="C257" s="8"/>
      <c r="D257" s="8"/>
      <c r="E257" s="8"/>
      <c r="F257" s="9"/>
      <c r="G257" s="8"/>
      <c r="H257" s="8"/>
    </row>
    <row r="258" spans="2:8">
      <c r="B258" s="8"/>
      <c r="C258" s="8"/>
      <c r="D258" s="8"/>
      <c r="E258" s="8"/>
      <c r="F258" s="9"/>
      <c r="G258" s="8"/>
      <c r="H258" s="8"/>
    </row>
    <row r="259" spans="2:8">
      <c r="B259" s="8"/>
      <c r="C259" s="8"/>
      <c r="D259" s="8"/>
      <c r="E259" s="8"/>
      <c r="F259" s="9"/>
      <c r="G259" s="8"/>
      <c r="H259" s="8"/>
    </row>
    <row r="260" spans="2:8">
      <c r="B260" s="8"/>
      <c r="C260" s="8"/>
      <c r="D260" s="8"/>
      <c r="E260" s="8"/>
      <c r="F260" s="9"/>
      <c r="G260" s="8"/>
      <c r="H260" s="8"/>
    </row>
    <row r="261" spans="2:8">
      <c r="B261" s="8"/>
      <c r="C261" s="8"/>
      <c r="D261" s="8"/>
      <c r="E261" s="8"/>
      <c r="F261" s="9"/>
      <c r="G261" s="8"/>
      <c r="H261" s="8"/>
    </row>
    <row r="262" spans="2:8">
      <c r="B262" s="8"/>
      <c r="C262" s="8"/>
      <c r="D262" s="8"/>
      <c r="E262" s="8"/>
      <c r="F262" s="9"/>
      <c r="G262" s="8"/>
      <c r="H262" s="8"/>
    </row>
    <row r="263" spans="2:8">
      <c r="B263" s="8"/>
      <c r="C263" s="8"/>
      <c r="D263" s="8"/>
      <c r="E263" s="8"/>
      <c r="F263" s="9"/>
      <c r="G263" s="8"/>
      <c r="H263" s="8"/>
    </row>
    <row r="264" spans="2:8">
      <c r="B264" s="8"/>
      <c r="C264" s="8"/>
      <c r="D264" s="8"/>
      <c r="E264" s="8"/>
      <c r="F264" s="9"/>
      <c r="G264" s="8"/>
      <c r="H264" s="8"/>
    </row>
    <row r="265" spans="2:8">
      <c r="B265" s="8"/>
      <c r="C265" s="8"/>
      <c r="D265" s="8"/>
      <c r="E265" s="8"/>
      <c r="F265" s="9"/>
      <c r="G265" s="8"/>
      <c r="H265" s="8"/>
    </row>
    <row r="266" spans="2:8">
      <c r="B266" s="8"/>
      <c r="C266" s="8"/>
      <c r="D266" s="8"/>
      <c r="E266" s="8"/>
      <c r="F266" s="9"/>
      <c r="G266" s="8"/>
      <c r="H266" s="8"/>
    </row>
    <row r="267" spans="2:8">
      <c r="B267" s="8"/>
      <c r="C267" s="8"/>
      <c r="D267" s="8"/>
      <c r="E267" s="8"/>
      <c r="F267" s="9"/>
      <c r="G267" s="8"/>
      <c r="H267" s="8"/>
    </row>
    <row r="268" spans="2:8">
      <c r="B268" s="8"/>
      <c r="C268" s="8"/>
      <c r="D268" s="8"/>
      <c r="E268" s="8"/>
      <c r="F268" s="9"/>
      <c r="G268" s="8"/>
      <c r="H268" s="8"/>
    </row>
    <row r="269" spans="2:8">
      <c r="B269" s="8"/>
      <c r="C269" s="8"/>
      <c r="D269" s="8"/>
      <c r="E269" s="8"/>
      <c r="F269" s="9"/>
      <c r="G269" s="8"/>
      <c r="H269" s="8"/>
    </row>
    <row r="270" spans="2:8">
      <c r="B270" s="8"/>
      <c r="C270" s="8"/>
      <c r="D270" s="8"/>
      <c r="E270" s="8"/>
      <c r="F270" s="9"/>
      <c r="G270" s="8"/>
      <c r="H270" s="8"/>
    </row>
    <row r="271" spans="2:8">
      <c r="B271" s="8"/>
      <c r="C271" s="8"/>
      <c r="D271" s="8"/>
      <c r="E271" s="8"/>
      <c r="F271" s="9"/>
      <c r="G271" s="8"/>
      <c r="H271" s="8"/>
    </row>
    <row r="272" spans="2:8">
      <c r="B272" s="8"/>
      <c r="C272" s="8"/>
      <c r="D272" s="8"/>
      <c r="E272" s="8"/>
      <c r="F272" s="9"/>
      <c r="G272" s="8"/>
      <c r="H272" s="8"/>
    </row>
    <row r="273" spans="2:8">
      <c r="B273" s="8"/>
      <c r="C273" s="8"/>
      <c r="D273" s="8"/>
      <c r="E273" s="8"/>
      <c r="F273" s="9"/>
      <c r="G273" s="8"/>
      <c r="H273" s="8"/>
    </row>
    <row r="274" spans="2:8">
      <c r="B274" s="8"/>
      <c r="C274" s="8"/>
      <c r="D274" s="8"/>
      <c r="E274" s="8"/>
      <c r="F274" s="9"/>
      <c r="G274" s="8"/>
      <c r="H274" s="8"/>
    </row>
    <row r="275" spans="2:8">
      <c r="B275" s="8"/>
      <c r="C275" s="8"/>
      <c r="D275" s="8"/>
      <c r="E275" s="8"/>
      <c r="F275" s="9"/>
      <c r="G275" s="8"/>
      <c r="H275" s="8"/>
    </row>
    <row r="276" spans="2:8">
      <c r="B276" s="8"/>
      <c r="C276" s="8"/>
      <c r="D276" s="8"/>
      <c r="E276" s="8"/>
      <c r="F276" s="9"/>
      <c r="G276" s="8"/>
      <c r="H276" s="8"/>
    </row>
    <row r="277" spans="2:8">
      <c r="B277" s="8"/>
      <c r="C277" s="8"/>
      <c r="D277" s="8"/>
      <c r="E277" s="8"/>
      <c r="F277" s="9"/>
      <c r="G277" s="8"/>
      <c r="H277" s="8"/>
    </row>
    <row r="278" spans="2:8">
      <c r="B278" s="8"/>
      <c r="C278" s="8"/>
      <c r="D278" s="8"/>
      <c r="E278" s="8"/>
      <c r="F278" s="9"/>
      <c r="G278" s="8"/>
      <c r="H278" s="8"/>
    </row>
    <row r="279" spans="2:8">
      <c r="B279" s="8"/>
      <c r="C279" s="8"/>
      <c r="D279" s="8"/>
      <c r="E279" s="8"/>
      <c r="F279" s="9"/>
      <c r="G279" s="8"/>
      <c r="H279" s="8"/>
    </row>
    <row r="280" spans="2:8">
      <c r="B280" s="8"/>
      <c r="C280" s="8"/>
      <c r="D280" s="8"/>
      <c r="E280" s="8"/>
      <c r="F280" s="9"/>
      <c r="G280" s="8"/>
      <c r="H280" s="8"/>
    </row>
    <row r="281" spans="2:8">
      <c r="B281" s="8"/>
      <c r="C281" s="8"/>
      <c r="D281" s="8"/>
      <c r="E281" s="8"/>
      <c r="F281" s="9"/>
      <c r="G281" s="8"/>
      <c r="H281" s="8"/>
    </row>
    <row r="282" spans="2:8">
      <c r="B282" s="8"/>
      <c r="C282" s="8"/>
      <c r="D282" s="8"/>
      <c r="E282" s="8"/>
      <c r="F282" s="9"/>
      <c r="G282" s="8"/>
      <c r="H282" s="8"/>
    </row>
    <row r="283" spans="2:8">
      <c r="B283" s="8"/>
      <c r="C283" s="8"/>
      <c r="D283" s="8"/>
      <c r="E283" s="8"/>
      <c r="F283" s="9"/>
      <c r="G283" s="8"/>
      <c r="H283" s="8"/>
    </row>
    <row r="284" spans="2:8">
      <c r="B284" s="8"/>
      <c r="C284" s="8"/>
      <c r="D284" s="8"/>
      <c r="E284" s="8"/>
      <c r="F284" s="9"/>
      <c r="G284" s="8"/>
      <c r="H284" s="8"/>
    </row>
    <row r="285" spans="2:8">
      <c r="B285" s="8"/>
      <c r="C285" s="8"/>
      <c r="D285" s="8"/>
      <c r="E285" s="8"/>
      <c r="F285" s="9"/>
      <c r="G285" s="8"/>
      <c r="H285" s="8"/>
    </row>
    <row r="286" spans="2:8">
      <c r="B286" s="8"/>
      <c r="C286" s="8"/>
      <c r="D286" s="8"/>
      <c r="E286" s="8"/>
      <c r="F286" s="9"/>
      <c r="G286" s="8"/>
      <c r="H286" s="8"/>
    </row>
    <row r="287" spans="2:8">
      <c r="B287" s="8"/>
      <c r="C287" s="8"/>
      <c r="D287" s="8"/>
      <c r="E287" s="8"/>
      <c r="F287" s="9"/>
      <c r="G287" s="8"/>
      <c r="H287" s="8"/>
    </row>
    <row r="288" spans="2:8">
      <c r="B288" s="8"/>
      <c r="C288" s="8"/>
      <c r="D288" s="8"/>
      <c r="E288" s="8"/>
      <c r="F288" s="9"/>
      <c r="G288" s="8"/>
      <c r="H288" s="8"/>
    </row>
    <row r="289" spans="2:8">
      <c r="B289" s="8"/>
      <c r="C289" s="8"/>
      <c r="D289" s="8"/>
      <c r="E289" s="8"/>
      <c r="F289" s="9"/>
      <c r="G289" s="8"/>
      <c r="H289" s="8"/>
    </row>
    <row r="290" spans="2:8">
      <c r="B290" s="8"/>
      <c r="C290" s="8"/>
      <c r="D290" s="8"/>
      <c r="E290" s="8"/>
      <c r="F290" s="9"/>
      <c r="G290" s="8"/>
      <c r="H290" s="8"/>
    </row>
    <row r="291" spans="2:8">
      <c r="B291" s="8"/>
      <c r="C291" s="8"/>
      <c r="D291" s="8"/>
      <c r="E291" s="8"/>
      <c r="F291" s="9"/>
      <c r="G291" s="8"/>
      <c r="H291" s="8"/>
    </row>
    <row r="292" spans="2:8">
      <c r="B292" s="8"/>
      <c r="C292" s="8"/>
      <c r="D292" s="8"/>
      <c r="E292" s="8"/>
      <c r="F292" s="9"/>
      <c r="G292" s="8"/>
      <c r="H292" s="8"/>
    </row>
    <row r="293" spans="2:8">
      <c r="B293" s="8"/>
      <c r="C293" s="8"/>
      <c r="D293" s="8"/>
      <c r="E293" s="8"/>
      <c r="F293" s="9"/>
      <c r="G293" s="8"/>
      <c r="H293" s="8"/>
    </row>
    <row r="294" spans="2:8">
      <c r="B294" s="8"/>
      <c r="C294" s="8"/>
      <c r="D294" s="8"/>
      <c r="E294" s="8"/>
      <c r="F294" s="9"/>
      <c r="G294" s="8"/>
      <c r="H294" s="8"/>
    </row>
    <row r="295" spans="2:8">
      <c r="B295" s="8"/>
      <c r="C295" s="8"/>
      <c r="D295" s="8"/>
      <c r="E295" s="8"/>
      <c r="F295" s="9"/>
      <c r="G295" s="8"/>
      <c r="H295" s="8"/>
    </row>
    <row r="296" spans="2:8">
      <c r="B296" s="8"/>
      <c r="C296" s="8"/>
      <c r="D296" s="8"/>
      <c r="E296" s="8"/>
      <c r="F296" s="9"/>
      <c r="G296" s="8"/>
      <c r="H296" s="8"/>
    </row>
    <row r="297" spans="2:8">
      <c r="B297" s="8"/>
      <c r="C297" s="8"/>
      <c r="D297" s="8"/>
      <c r="E297" s="8"/>
      <c r="F297" s="9"/>
      <c r="G297" s="8"/>
      <c r="H297" s="8"/>
    </row>
    <row r="298" spans="2:8">
      <c r="B298" s="8"/>
      <c r="C298" s="8"/>
      <c r="D298" s="8"/>
      <c r="E298" s="8"/>
      <c r="F298" s="9"/>
      <c r="G298" s="8"/>
      <c r="H298" s="8"/>
    </row>
    <row r="299" spans="2:8">
      <c r="B299" s="8"/>
      <c r="C299" s="8"/>
      <c r="D299" s="8"/>
      <c r="E299" s="8"/>
      <c r="F299" s="9"/>
      <c r="G299" s="8"/>
      <c r="H299" s="8"/>
    </row>
    <row r="300" spans="2:8">
      <c r="B300" s="8"/>
      <c r="C300" s="8"/>
      <c r="D300" s="8"/>
      <c r="E300" s="8"/>
      <c r="F300" s="9"/>
      <c r="G300" s="8"/>
      <c r="H300" s="8"/>
    </row>
    <row r="301" spans="2:8">
      <c r="B301" s="8"/>
      <c r="C301" s="8"/>
      <c r="D301" s="8"/>
      <c r="E301" s="8"/>
      <c r="F301" s="9"/>
      <c r="G301" s="8"/>
      <c r="H301" s="8"/>
    </row>
    <row r="302" spans="2:8">
      <c r="B302" s="8"/>
      <c r="C302" s="8"/>
      <c r="D302" s="8"/>
      <c r="E302" s="8"/>
      <c r="F302" s="9"/>
      <c r="G302" s="8"/>
      <c r="H302" s="8"/>
    </row>
    <row r="303" spans="2:8">
      <c r="B303" s="8"/>
      <c r="C303" s="8"/>
      <c r="D303" s="8"/>
      <c r="E303" s="8"/>
      <c r="F303" s="9"/>
      <c r="G303" s="8"/>
      <c r="H303" s="8"/>
    </row>
    <row r="304" spans="2:8">
      <c r="B304" s="8"/>
      <c r="C304" s="8"/>
      <c r="D304" s="8"/>
      <c r="E304" s="8"/>
      <c r="F304" s="9"/>
      <c r="G304" s="8"/>
      <c r="H304" s="8"/>
    </row>
    <row r="305" spans="2:8">
      <c r="B305" s="8"/>
      <c r="C305" s="8"/>
      <c r="D305" s="8"/>
      <c r="E305" s="8"/>
      <c r="F305" s="9"/>
      <c r="G305" s="8"/>
      <c r="H305" s="8"/>
    </row>
    <row r="306" spans="2:8">
      <c r="B306" s="8"/>
      <c r="C306" s="8"/>
      <c r="D306" s="8"/>
      <c r="E306" s="8"/>
      <c r="F306" s="9"/>
      <c r="G306" s="8"/>
      <c r="H306" s="8"/>
    </row>
    <row r="307" spans="2:8">
      <c r="B307" s="8"/>
      <c r="C307" s="8"/>
      <c r="D307" s="8"/>
      <c r="E307" s="8"/>
      <c r="F307" s="9"/>
      <c r="G307" s="8"/>
      <c r="H307" s="8"/>
    </row>
  </sheetData>
  <pageMargins left="0.78740157480314965" right="0.78740157480314965" top="0.98425196850393704" bottom="0.98425196850393704" header="0.51181102362204722" footer="0.51181102362204722"/>
  <pageSetup paperSize="9" scale="65" firstPageNumber="0" orientation="portrait" r:id="rId1"/>
  <headerFooter alignWithMargins="0">
    <oddFooter xml:space="preserve">&amp;C&amp;"Arial CE,Regularna"Układ kalkulacyjny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DA40C"/>
  </sheetPr>
  <dimension ref="A1:K98"/>
  <sheetViews>
    <sheetView zoomScale="102" zoomScaleNormal="102" workbookViewId="0">
      <pane xSplit="2" ySplit="2" topLeftCell="C78" activePane="bottomRight" state="frozen"/>
      <selection activeCell="Q16" sqref="Q16"/>
      <selection pane="topRight" activeCell="Q16" sqref="Q16"/>
      <selection pane="bottomLeft" activeCell="Q16" sqref="Q16"/>
      <selection pane="bottomRight" activeCell="Q16" sqref="Q16"/>
    </sheetView>
  </sheetViews>
  <sheetFormatPr defaultRowHeight="12.75"/>
  <cols>
    <col min="1" max="1" width="4.7109375" customWidth="1"/>
    <col min="2" max="2" width="45.42578125" customWidth="1"/>
    <col min="3" max="3" width="8.28515625" hidden="1" customWidth="1"/>
    <col min="4" max="9" width="8.28515625" customWidth="1"/>
    <col min="10" max="10" width="10.5703125" bestFit="1" customWidth="1"/>
  </cols>
  <sheetData>
    <row r="1" spans="1:10" s="1" customFormat="1" ht="13.5" thickBot="1">
      <c r="A1" s="451"/>
      <c r="B1" s="452" t="str">
        <f>rachunek!B2</f>
        <v>Nazwa Klienta:</v>
      </c>
      <c r="C1" s="249"/>
      <c r="D1" s="247"/>
      <c r="E1" s="248"/>
      <c r="F1" s="248"/>
      <c r="G1" s="248"/>
      <c r="H1" s="248"/>
      <c r="I1" s="246"/>
      <c r="J1" s="2"/>
    </row>
    <row r="2" spans="1:10" s="1" customFormat="1" ht="15" customHeight="1" thickBot="1">
      <c r="A2" s="413"/>
      <c r="B2" s="414" t="s">
        <v>0</v>
      </c>
      <c r="C2" s="415">
        <f>rachunek!C3</f>
        <v>44196</v>
      </c>
      <c r="D2" s="415">
        <f>rachunek!D3</f>
        <v>45291</v>
      </c>
      <c r="E2" s="415">
        <f>rachunek!E3</f>
        <v>45657</v>
      </c>
      <c r="F2" s="415" t="str">
        <f>rachunek!F3</f>
        <v>…..2025</v>
      </c>
      <c r="G2" s="415">
        <f>rachunek!G3</f>
        <v>46022</v>
      </c>
      <c r="H2" s="415">
        <f>rachunek!H3</f>
        <v>46387</v>
      </c>
      <c r="I2" s="416">
        <f>rachunek!I3</f>
        <v>46752</v>
      </c>
    </row>
    <row r="3" spans="1:10" s="1" customFormat="1" ht="15" customHeight="1" thickBot="1">
      <c r="A3" s="177" t="s">
        <v>109</v>
      </c>
      <c r="B3" s="178" t="s">
        <v>23</v>
      </c>
      <c r="C3" s="279">
        <f>C4+C5+C9+C12+C19</f>
        <v>0</v>
      </c>
      <c r="D3" s="279">
        <f t="shared" ref="D3:F3" si="0">D4+D5+D9+D12+D19</f>
        <v>0</v>
      </c>
      <c r="E3" s="279">
        <f t="shared" si="0"/>
        <v>0</v>
      </c>
      <c r="F3" s="280">
        <f t="shared" si="0"/>
        <v>0</v>
      </c>
      <c r="G3" s="280">
        <f t="shared" ref="G3" si="1">G4+G5+G9+G12+G19</f>
        <v>0</v>
      </c>
      <c r="H3" s="280">
        <f t="shared" ref="H3" si="2">H4+H5+H9+H12+H19</f>
        <v>0</v>
      </c>
      <c r="I3" s="280">
        <f t="shared" ref="I3" si="3">I4+I5+I9+I12+I19</f>
        <v>0</v>
      </c>
    </row>
    <row r="4" spans="1:10" s="1" customFormat="1" ht="15" customHeight="1">
      <c r="A4" s="301" t="s">
        <v>105</v>
      </c>
      <c r="B4" s="397" t="s">
        <v>104</v>
      </c>
      <c r="C4" s="298"/>
      <c r="D4" s="511">
        <f>bilans!C10</f>
        <v>0</v>
      </c>
      <c r="E4" s="511">
        <f>bilans!D10</f>
        <v>0</v>
      </c>
      <c r="F4" s="511">
        <f>bilans!E10</f>
        <v>0</v>
      </c>
      <c r="G4" s="511">
        <f>bilans!F10</f>
        <v>0</v>
      </c>
      <c r="H4" s="511">
        <f>bilans!G10</f>
        <v>0</v>
      </c>
      <c r="I4" s="511">
        <f>bilans!H10</f>
        <v>0</v>
      </c>
    </row>
    <row r="5" spans="1:10" s="1" customFormat="1" ht="15" customHeight="1">
      <c r="A5" s="303" t="s">
        <v>106</v>
      </c>
      <c r="B5" s="377" t="s">
        <v>110</v>
      </c>
      <c r="C5" s="291">
        <f>C6+C7+C8</f>
        <v>0</v>
      </c>
      <c r="D5" s="512">
        <f t="shared" ref="D5:I5" si="4">D6+D7+D8</f>
        <v>0</v>
      </c>
      <c r="E5" s="282">
        <f t="shared" si="4"/>
        <v>0</v>
      </c>
      <c r="F5" s="282">
        <f t="shared" si="4"/>
        <v>0</v>
      </c>
      <c r="G5" s="282">
        <f t="shared" si="4"/>
        <v>0</v>
      </c>
      <c r="H5" s="282">
        <f t="shared" si="4"/>
        <v>0</v>
      </c>
      <c r="I5" s="304">
        <f t="shared" si="4"/>
        <v>0</v>
      </c>
    </row>
    <row r="6" spans="1:10" s="1" customFormat="1">
      <c r="A6" s="305">
        <v>1</v>
      </c>
      <c r="B6" s="196" t="s">
        <v>111</v>
      </c>
      <c r="C6" s="187"/>
      <c r="D6" s="513">
        <f>bilans!C12</f>
        <v>0</v>
      </c>
      <c r="E6" s="283">
        <f>bilans!D12</f>
        <v>0</v>
      </c>
      <c r="F6" s="283">
        <f>bilans!E12</f>
        <v>0</v>
      </c>
      <c r="G6" s="283">
        <f>bilans!F12</f>
        <v>0</v>
      </c>
      <c r="H6" s="283">
        <f>bilans!G12</f>
        <v>0</v>
      </c>
      <c r="I6" s="306">
        <f>bilans!H12</f>
        <v>0</v>
      </c>
    </row>
    <row r="7" spans="1:10" s="1" customFormat="1">
      <c r="A7" s="305">
        <v>2</v>
      </c>
      <c r="B7" s="378" t="s">
        <v>112</v>
      </c>
      <c r="C7" s="184"/>
      <c r="D7" s="514">
        <f>bilans!C13</f>
        <v>0</v>
      </c>
      <c r="E7" s="285">
        <f>bilans!D13</f>
        <v>0</v>
      </c>
      <c r="F7" s="285">
        <f>bilans!E13</f>
        <v>0</v>
      </c>
      <c r="G7" s="285">
        <f>bilans!F13</f>
        <v>0</v>
      </c>
      <c r="H7" s="285">
        <f>bilans!G13</f>
        <v>0</v>
      </c>
      <c r="I7" s="307">
        <f>bilans!H13</f>
        <v>0</v>
      </c>
      <c r="J7" s="119"/>
    </row>
    <row r="8" spans="1:10" s="1" customFormat="1">
      <c r="A8" s="305">
        <v>3</v>
      </c>
      <c r="B8" s="196" t="s">
        <v>113</v>
      </c>
      <c r="C8" s="184"/>
      <c r="D8" s="514">
        <f>bilans!C14</f>
        <v>0</v>
      </c>
      <c r="E8" s="284">
        <f>bilans!D14</f>
        <v>0</v>
      </c>
      <c r="F8" s="284">
        <f>bilans!E14</f>
        <v>0</v>
      </c>
      <c r="G8" s="284">
        <f>bilans!F14</f>
        <v>0</v>
      </c>
      <c r="H8" s="284">
        <f>bilans!G14</f>
        <v>0</v>
      </c>
      <c r="I8" s="308">
        <f>bilans!H14</f>
        <v>0</v>
      </c>
      <c r="J8" s="119"/>
    </row>
    <row r="9" spans="1:10" s="1" customFormat="1" ht="15" customHeight="1">
      <c r="A9" s="301" t="s">
        <v>107</v>
      </c>
      <c r="B9" s="377" t="s">
        <v>114</v>
      </c>
      <c r="C9" s="291">
        <f>C10+C11</f>
        <v>0</v>
      </c>
      <c r="D9" s="512">
        <f t="shared" ref="D9" si="5">D10+D11</f>
        <v>0</v>
      </c>
      <c r="E9" s="282">
        <f t="shared" ref="E9" si="6">E10+E11</f>
        <v>0</v>
      </c>
      <c r="F9" s="282">
        <f t="shared" ref="F9" si="7">F10+F11</f>
        <v>0</v>
      </c>
      <c r="G9" s="282">
        <f t="shared" ref="G9" si="8">G10+G11</f>
        <v>0</v>
      </c>
      <c r="H9" s="282">
        <f t="shared" ref="H9" si="9">H10+H11</f>
        <v>0</v>
      </c>
      <c r="I9" s="304">
        <f t="shared" ref="I9" si="10">I10+I11</f>
        <v>0</v>
      </c>
    </row>
    <row r="10" spans="1:10" s="1" customFormat="1">
      <c r="A10" s="305">
        <v>1</v>
      </c>
      <c r="B10" s="196" t="s">
        <v>115</v>
      </c>
      <c r="C10" s="296"/>
      <c r="D10" s="515">
        <f>bilans!C16</f>
        <v>0</v>
      </c>
      <c r="E10" s="284">
        <f>bilans!D16</f>
        <v>0</v>
      </c>
      <c r="F10" s="284">
        <f>bilans!E16</f>
        <v>0</v>
      </c>
      <c r="G10" s="284">
        <f>bilans!F16</f>
        <v>0</v>
      </c>
      <c r="H10" s="284">
        <f>bilans!G16</f>
        <v>0</v>
      </c>
      <c r="I10" s="308">
        <f>bilans!H16</f>
        <v>0</v>
      </c>
    </row>
    <row r="11" spans="1:10" s="1" customFormat="1">
      <c r="A11" s="305">
        <v>2</v>
      </c>
      <c r="B11" s="196" t="s">
        <v>116</v>
      </c>
      <c r="C11" s="184"/>
      <c r="D11" s="515">
        <f>bilans!C17</f>
        <v>0</v>
      </c>
      <c r="E11" s="284">
        <f>bilans!D17</f>
        <v>0</v>
      </c>
      <c r="F11" s="284">
        <f>bilans!E17</f>
        <v>0</v>
      </c>
      <c r="G11" s="284">
        <f>bilans!F17</f>
        <v>0</v>
      </c>
      <c r="H11" s="284">
        <f>bilans!G17</f>
        <v>0</v>
      </c>
      <c r="I11" s="308">
        <f>bilans!H17</f>
        <v>0</v>
      </c>
    </row>
    <row r="12" spans="1:10" s="1" customFormat="1" ht="15" customHeight="1">
      <c r="A12" s="301" t="s">
        <v>108</v>
      </c>
      <c r="B12" s="377" t="s">
        <v>230</v>
      </c>
      <c r="C12" s="291">
        <f>C13+C14+C15+C18</f>
        <v>0</v>
      </c>
      <c r="D12" s="512">
        <f t="shared" ref="D12:I12" si="11">D13+D14+D15+D18</f>
        <v>0</v>
      </c>
      <c r="E12" s="282">
        <f t="shared" si="11"/>
        <v>0</v>
      </c>
      <c r="F12" s="282">
        <f t="shared" si="11"/>
        <v>0</v>
      </c>
      <c r="G12" s="282">
        <f t="shared" si="11"/>
        <v>0</v>
      </c>
      <c r="H12" s="282">
        <f t="shared" si="11"/>
        <v>0</v>
      </c>
      <c r="I12" s="304">
        <f t="shared" si="11"/>
        <v>0</v>
      </c>
    </row>
    <row r="13" spans="1:10" s="1" customFormat="1" ht="13.15" customHeight="1">
      <c r="A13" s="305">
        <v>1</v>
      </c>
      <c r="B13" s="196" t="s">
        <v>103</v>
      </c>
      <c r="C13" s="184"/>
      <c r="D13" s="514">
        <f>bilans!C19</f>
        <v>0</v>
      </c>
      <c r="E13" s="284">
        <f>bilans!D19</f>
        <v>0</v>
      </c>
      <c r="F13" s="284">
        <f>bilans!E19</f>
        <v>0</v>
      </c>
      <c r="G13" s="284">
        <f>bilans!F19</f>
        <v>0</v>
      </c>
      <c r="H13" s="284">
        <f>bilans!G19</f>
        <v>0</v>
      </c>
      <c r="I13" s="308">
        <f>bilans!H19</f>
        <v>0</v>
      </c>
    </row>
    <row r="14" spans="1:10" s="1" customFormat="1" ht="15" customHeight="1">
      <c r="A14" s="305">
        <v>2</v>
      </c>
      <c r="B14" s="196" t="s">
        <v>104</v>
      </c>
      <c r="C14" s="293"/>
      <c r="D14" s="516">
        <f>bilans!C20</f>
        <v>0</v>
      </c>
      <c r="E14" s="287">
        <f>bilans!D20</f>
        <v>0</v>
      </c>
      <c r="F14" s="287">
        <f>bilans!E20</f>
        <v>0</v>
      </c>
      <c r="G14" s="287">
        <f>bilans!F20</f>
        <v>0</v>
      </c>
      <c r="H14" s="287">
        <f>bilans!G20</f>
        <v>0</v>
      </c>
      <c r="I14" s="309">
        <f>bilans!H20</f>
        <v>0</v>
      </c>
    </row>
    <row r="15" spans="1:10" s="1" customFormat="1" ht="15" customHeight="1">
      <c r="A15" s="305">
        <v>3</v>
      </c>
      <c r="B15" s="196" t="s">
        <v>117</v>
      </c>
      <c r="C15" s="293">
        <f>C16+C17</f>
        <v>0</v>
      </c>
      <c r="D15" s="516">
        <f t="shared" ref="D15:I15" si="12">D16+D17</f>
        <v>0</v>
      </c>
      <c r="E15" s="287">
        <f t="shared" si="12"/>
        <v>0</v>
      </c>
      <c r="F15" s="287">
        <f t="shared" si="12"/>
        <v>0</v>
      </c>
      <c r="G15" s="287">
        <f t="shared" si="12"/>
        <v>0</v>
      </c>
      <c r="H15" s="287">
        <f t="shared" si="12"/>
        <v>0</v>
      </c>
      <c r="I15" s="309">
        <f t="shared" si="12"/>
        <v>0</v>
      </c>
    </row>
    <row r="16" spans="1:10" s="1" customFormat="1" ht="15" customHeight="1">
      <c r="A16" s="305" t="s">
        <v>121</v>
      </c>
      <c r="B16" s="196" t="s">
        <v>118</v>
      </c>
      <c r="C16" s="293"/>
      <c r="D16" s="516">
        <f>bilans!C22</f>
        <v>0</v>
      </c>
      <c r="E16" s="287">
        <f>bilans!D22</f>
        <v>0</v>
      </c>
      <c r="F16" s="287">
        <f>bilans!E22</f>
        <v>0</v>
      </c>
      <c r="G16" s="287">
        <f>bilans!F22</f>
        <v>0</v>
      </c>
      <c r="H16" s="287">
        <f>bilans!G22</f>
        <v>0</v>
      </c>
      <c r="I16" s="309">
        <f>bilans!H22</f>
        <v>0</v>
      </c>
    </row>
    <row r="17" spans="1:9" s="1" customFormat="1" ht="15" customHeight="1">
      <c r="A17" s="305" t="s">
        <v>122</v>
      </c>
      <c r="B17" s="196" t="s">
        <v>119</v>
      </c>
      <c r="C17" s="293"/>
      <c r="D17" s="516">
        <f>bilans!C23</f>
        <v>0</v>
      </c>
      <c r="E17" s="287">
        <f>bilans!D23</f>
        <v>0</v>
      </c>
      <c r="F17" s="287">
        <f>bilans!E23</f>
        <v>0</v>
      </c>
      <c r="G17" s="287">
        <f>bilans!F23</f>
        <v>0</v>
      </c>
      <c r="H17" s="287">
        <f>bilans!G23</f>
        <v>0</v>
      </c>
      <c r="I17" s="309">
        <f>bilans!H23</f>
        <v>0</v>
      </c>
    </row>
    <row r="18" spans="1:9" s="1" customFormat="1" ht="15" customHeight="1">
      <c r="A18" s="305">
        <v>4</v>
      </c>
      <c r="B18" s="196" t="s">
        <v>120</v>
      </c>
      <c r="C18" s="293"/>
      <c r="D18" s="516">
        <f>bilans!C24</f>
        <v>0</v>
      </c>
      <c r="E18" s="287">
        <f>bilans!D24</f>
        <v>0</v>
      </c>
      <c r="F18" s="287">
        <f>bilans!E24</f>
        <v>0</v>
      </c>
      <c r="G18" s="287">
        <f>bilans!F24</f>
        <v>0</v>
      </c>
      <c r="H18" s="287">
        <f>bilans!G24</f>
        <v>0</v>
      </c>
      <c r="I18" s="309">
        <f>bilans!H24</f>
        <v>0</v>
      </c>
    </row>
    <row r="19" spans="1:9" s="1" customFormat="1">
      <c r="A19" s="301" t="s">
        <v>123</v>
      </c>
      <c r="B19" s="379" t="s">
        <v>124</v>
      </c>
      <c r="C19" s="291">
        <f>SUM(C20:C21)</f>
        <v>0</v>
      </c>
      <c r="D19" s="512">
        <f t="shared" ref="D19:I19" si="13">SUM(D20:D21)</f>
        <v>0</v>
      </c>
      <c r="E19" s="282">
        <f t="shared" si="13"/>
        <v>0</v>
      </c>
      <c r="F19" s="282">
        <f t="shared" si="13"/>
        <v>0</v>
      </c>
      <c r="G19" s="282">
        <f t="shared" si="13"/>
        <v>0</v>
      </c>
      <c r="H19" s="282">
        <f t="shared" si="13"/>
        <v>0</v>
      </c>
      <c r="I19" s="304">
        <f t="shared" si="13"/>
        <v>0</v>
      </c>
    </row>
    <row r="20" spans="1:9" s="1" customFormat="1">
      <c r="A20" s="305">
        <v>1</v>
      </c>
      <c r="B20" s="196" t="s">
        <v>125</v>
      </c>
      <c r="C20" s="293"/>
      <c r="D20" s="516">
        <f>bilans!C26</f>
        <v>0</v>
      </c>
      <c r="E20" s="287">
        <f>bilans!D26</f>
        <v>0</v>
      </c>
      <c r="F20" s="287">
        <f>bilans!E26</f>
        <v>0</v>
      </c>
      <c r="G20" s="287">
        <f>bilans!F26</f>
        <v>0</v>
      </c>
      <c r="H20" s="287">
        <f>bilans!G26</f>
        <v>0</v>
      </c>
      <c r="I20" s="309">
        <f>bilans!H26</f>
        <v>0</v>
      </c>
    </row>
    <row r="21" spans="1:9" s="1" customFormat="1" ht="13.5" thickBot="1">
      <c r="A21" s="310">
        <v>2</v>
      </c>
      <c r="B21" s="381" t="s">
        <v>126</v>
      </c>
      <c r="C21" s="523"/>
      <c r="D21" s="526">
        <f>bilans!C27</f>
        <v>0</v>
      </c>
      <c r="E21" s="288">
        <f>bilans!D27</f>
        <v>0</v>
      </c>
      <c r="F21" s="288">
        <f>bilans!E27</f>
        <v>0</v>
      </c>
      <c r="G21" s="288">
        <f>bilans!F27</f>
        <v>0</v>
      </c>
      <c r="H21" s="288">
        <f>bilans!G27</f>
        <v>0</v>
      </c>
      <c r="I21" s="311">
        <f>bilans!H27</f>
        <v>0</v>
      </c>
    </row>
    <row r="22" spans="1:9" s="1" customFormat="1" ht="15" customHeight="1" thickBot="1">
      <c r="A22" s="480" t="s">
        <v>151</v>
      </c>
      <c r="B22" s="179" t="s">
        <v>134</v>
      </c>
      <c r="C22" s="279">
        <f>C23+C24+C37+C43</f>
        <v>0</v>
      </c>
      <c r="D22" s="279">
        <f>D23+D24+D37+D43</f>
        <v>0</v>
      </c>
      <c r="E22" s="279">
        <f>E23+E24+E37+E43</f>
        <v>0</v>
      </c>
      <c r="F22" s="280">
        <f>F23+F24+F37+F43</f>
        <v>0</v>
      </c>
      <c r="G22" s="280">
        <f t="shared" ref="G22:I22" si="14">G23+G24+G37+G43</f>
        <v>0</v>
      </c>
      <c r="H22" s="280">
        <f t="shared" si="14"/>
        <v>0</v>
      </c>
      <c r="I22" s="280">
        <f t="shared" si="14"/>
        <v>0</v>
      </c>
    </row>
    <row r="23" spans="1:9" s="1" customFormat="1" ht="15" customHeight="1">
      <c r="A23" s="301" t="s">
        <v>105</v>
      </c>
      <c r="B23" s="171" t="s">
        <v>135</v>
      </c>
      <c r="C23" s="524"/>
      <c r="D23" s="289">
        <f>bilans!C29</f>
        <v>0</v>
      </c>
      <c r="E23" s="289">
        <f>bilans!D29</f>
        <v>0</v>
      </c>
      <c r="F23" s="289">
        <f>bilans!E29</f>
        <v>0</v>
      </c>
      <c r="G23" s="289">
        <f>bilans!F29</f>
        <v>0</v>
      </c>
      <c r="H23" s="289">
        <f>bilans!G29</f>
        <v>0</v>
      </c>
      <c r="I23" s="289">
        <f>bilans!H29</f>
        <v>0</v>
      </c>
    </row>
    <row r="24" spans="1:9" s="1" customFormat="1" ht="15" customHeight="1">
      <c r="A24" s="312" t="s">
        <v>106</v>
      </c>
      <c r="B24" s="41" t="s">
        <v>136</v>
      </c>
      <c r="C24" s="291">
        <f>C25+C30</f>
        <v>0</v>
      </c>
      <c r="D24" s="290">
        <f t="shared" ref="D24:E24" si="15">D25+D30</f>
        <v>0</v>
      </c>
      <c r="E24" s="291">
        <f t="shared" si="15"/>
        <v>0</v>
      </c>
      <c r="F24" s="291">
        <f t="shared" ref="F24" si="16">F25+F30</f>
        <v>0</v>
      </c>
      <c r="G24" s="291">
        <f t="shared" ref="G24" si="17">G25+G30</f>
        <v>0</v>
      </c>
      <c r="H24" s="291">
        <f t="shared" ref="H24" si="18">H25+H30</f>
        <v>0</v>
      </c>
      <c r="I24" s="313">
        <f t="shared" ref="I24" si="19">I25+I30</f>
        <v>0</v>
      </c>
    </row>
    <row r="25" spans="1:9" s="1" customFormat="1" ht="15" customHeight="1">
      <c r="A25" s="305">
        <v>1</v>
      </c>
      <c r="B25" s="168" t="s">
        <v>127</v>
      </c>
      <c r="C25" s="293">
        <f>C26+C29</f>
        <v>0</v>
      </c>
      <c r="D25" s="292">
        <f t="shared" ref="D25:F25" si="20">D26+D29</f>
        <v>0</v>
      </c>
      <c r="E25" s="293">
        <f t="shared" si="20"/>
        <v>0</v>
      </c>
      <c r="F25" s="293">
        <f t="shared" si="20"/>
        <v>0</v>
      </c>
      <c r="G25" s="293">
        <f t="shared" ref="G25" si="21">G26+G29</f>
        <v>0</v>
      </c>
      <c r="H25" s="293">
        <f t="shared" ref="H25" si="22">H26+H29</f>
        <v>0</v>
      </c>
      <c r="I25" s="314">
        <f t="shared" ref="I25" si="23">I26+I29</f>
        <v>0</v>
      </c>
    </row>
    <row r="26" spans="1:9" s="1" customFormat="1" ht="15" customHeight="1">
      <c r="A26" s="305" t="s">
        <v>121</v>
      </c>
      <c r="B26" s="168" t="s">
        <v>128</v>
      </c>
      <c r="C26" s="293">
        <f>C27+C28</f>
        <v>0</v>
      </c>
      <c r="D26" s="292">
        <f t="shared" ref="D26:F26" si="24">D27+D28</f>
        <v>0</v>
      </c>
      <c r="E26" s="293">
        <f t="shared" si="24"/>
        <v>0</v>
      </c>
      <c r="F26" s="293">
        <f t="shared" si="24"/>
        <v>0</v>
      </c>
      <c r="G26" s="293">
        <f t="shared" ref="G26" si="25">G27+G28</f>
        <v>0</v>
      </c>
      <c r="H26" s="293">
        <f t="shared" ref="H26" si="26">H27+H28</f>
        <v>0</v>
      </c>
      <c r="I26" s="314">
        <f t="shared" ref="I26" si="27">I27+I28</f>
        <v>0</v>
      </c>
    </row>
    <row r="27" spans="1:9" s="1" customFormat="1" ht="15" customHeight="1">
      <c r="A27" s="305" t="s">
        <v>129</v>
      </c>
      <c r="B27" s="168" t="s">
        <v>130</v>
      </c>
      <c r="C27" s="293"/>
      <c r="D27" s="516">
        <f>bilans!C33</f>
        <v>0</v>
      </c>
      <c r="E27" s="516">
        <f>bilans!D33</f>
        <v>0</v>
      </c>
      <c r="F27" s="516">
        <f>bilans!E33</f>
        <v>0</v>
      </c>
      <c r="G27" s="516">
        <f>bilans!F33</f>
        <v>0</v>
      </c>
      <c r="H27" s="516">
        <f>bilans!G33</f>
        <v>0</v>
      </c>
      <c r="I27" s="516">
        <f>bilans!H33</f>
        <v>0</v>
      </c>
    </row>
    <row r="28" spans="1:9" s="1" customFormat="1" ht="15" customHeight="1">
      <c r="A28" s="305" t="s">
        <v>129</v>
      </c>
      <c r="B28" s="168" t="s">
        <v>131</v>
      </c>
      <c r="C28" s="291"/>
      <c r="D28" s="516">
        <f>bilans!C34</f>
        <v>0</v>
      </c>
      <c r="E28" s="516">
        <f>bilans!D34</f>
        <v>0</v>
      </c>
      <c r="F28" s="516">
        <f>bilans!E34</f>
        <v>0</v>
      </c>
      <c r="G28" s="516">
        <f>bilans!F34</f>
        <v>0</v>
      </c>
      <c r="H28" s="516">
        <f>bilans!G34</f>
        <v>0</v>
      </c>
      <c r="I28" s="516">
        <f>bilans!H34</f>
        <v>0</v>
      </c>
    </row>
    <row r="29" spans="1:9" s="1" customFormat="1" ht="15" customHeight="1">
      <c r="A29" s="305" t="s">
        <v>122</v>
      </c>
      <c r="B29" s="168" t="s">
        <v>132</v>
      </c>
      <c r="C29" s="293"/>
      <c r="D29" s="516">
        <f>bilans!C35</f>
        <v>0</v>
      </c>
      <c r="E29" s="516">
        <f>bilans!D35</f>
        <v>0</v>
      </c>
      <c r="F29" s="516">
        <f>bilans!E35</f>
        <v>0</v>
      </c>
      <c r="G29" s="516">
        <f>bilans!F35</f>
        <v>0</v>
      </c>
      <c r="H29" s="516">
        <f>bilans!G35</f>
        <v>0</v>
      </c>
      <c r="I29" s="516">
        <f>bilans!H35</f>
        <v>0</v>
      </c>
    </row>
    <row r="30" spans="1:9" s="1" customFormat="1" ht="15" customHeight="1">
      <c r="A30" s="305">
        <v>2</v>
      </c>
      <c r="B30" s="168" t="s">
        <v>137</v>
      </c>
      <c r="C30" s="293">
        <f>C31+C34+C35+C36</f>
        <v>0</v>
      </c>
      <c r="D30" s="292">
        <f t="shared" ref="D30:F30" si="28">D31+D34+D35+D36</f>
        <v>0</v>
      </c>
      <c r="E30" s="293">
        <f t="shared" si="28"/>
        <v>0</v>
      </c>
      <c r="F30" s="293">
        <f t="shared" si="28"/>
        <v>0</v>
      </c>
      <c r="G30" s="293">
        <f t="shared" ref="G30" si="29">G31+G34+G35+G36</f>
        <v>0</v>
      </c>
      <c r="H30" s="293">
        <f t="shared" ref="H30" si="30">H31+H34+H35+H36</f>
        <v>0</v>
      </c>
      <c r="I30" s="314">
        <f t="shared" ref="I30" si="31">I31+I34+I35+I36</f>
        <v>0</v>
      </c>
    </row>
    <row r="31" spans="1:9" s="1" customFormat="1" ht="15" customHeight="1">
      <c r="A31" s="305" t="s">
        <v>121</v>
      </c>
      <c r="B31" s="168" t="s">
        <v>128</v>
      </c>
      <c r="C31" s="293">
        <f>C32+C33</f>
        <v>0</v>
      </c>
      <c r="D31" s="292">
        <f t="shared" ref="D31:F31" si="32">D32+D33</f>
        <v>0</v>
      </c>
      <c r="E31" s="293">
        <f t="shared" si="32"/>
        <v>0</v>
      </c>
      <c r="F31" s="293">
        <f t="shared" si="32"/>
        <v>0</v>
      </c>
      <c r="G31" s="293">
        <f t="shared" ref="G31" si="33">G32+G33</f>
        <v>0</v>
      </c>
      <c r="H31" s="293">
        <f t="shared" ref="H31" si="34">H32+H33</f>
        <v>0</v>
      </c>
      <c r="I31" s="314">
        <f t="shared" ref="I31" si="35">I32+I33</f>
        <v>0</v>
      </c>
    </row>
    <row r="32" spans="1:9" s="1" customFormat="1" ht="15" customHeight="1">
      <c r="A32" s="305" t="s">
        <v>129</v>
      </c>
      <c r="B32" s="168" t="s">
        <v>130</v>
      </c>
      <c r="C32" s="184"/>
      <c r="D32" s="516">
        <f>bilans!C38</f>
        <v>0</v>
      </c>
      <c r="E32" s="516">
        <f>bilans!D38</f>
        <v>0</v>
      </c>
      <c r="F32" s="516">
        <f>bilans!E38</f>
        <v>0</v>
      </c>
      <c r="G32" s="516">
        <f>bilans!F38</f>
        <v>0</v>
      </c>
      <c r="H32" s="516">
        <f>bilans!G38</f>
        <v>0</v>
      </c>
      <c r="I32" s="516">
        <f>bilans!H38</f>
        <v>0</v>
      </c>
    </row>
    <row r="33" spans="1:9" s="1" customFormat="1" ht="15" customHeight="1">
      <c r="A33" s="305" t="s">
        <v>129</v>
      </c>
      <c r="B33" s="168" t="s">
        <v>131</v>
      </c>
      <c r="C33" s="291"/>
      <c r="D33" s="516">
        <f>bilans!C39</f>
        <v>0</v>
      </c>
      <c r="E33" s="516">
        <f>bilans!D39</f>
        <v>0</v>
      </c>
      <c r="F33" s="516">
        <f>bilans!E39</f>
        <v>0</v>
      </c>
      <c r="G33" s="516">
        <f>bilans!F39</f>
        <v>0</v>
      </c>
      <c r="H33" s="516">
        <f>bilans!G39</f>
        <v>0</v>
      </c>
      <c r="I33" s="516">
        <f>bilans!H39</f>
        <v>0</v>
      </c>
    </row>
    <row r="34" spans="1:9" s="1" customFormat="1" ht="24">
      <c r="A34" s="305" t="s">
        <v>122</v>
      </c>
      <c r="B34" s="168" t="s">
        <v>138</v>
      </c>
      <c r="C34" s="293"/>
      <c r="D34" s="516">
        <f>bilans!C40</f>
        <v>0</v>
      </c>
      <c r="E34" s="516">
        <f>bilans!D40</f>
        <v>0</v>
      </c>
      <c r="F34" s="516">
        <f>bilans!E40</f>
        <v>0</v>
      </c>
      <c r="G34" s="516">
        <f>bilans!F40</f>
        <v>0</v>
      </c>
      <c r="H34" s="516">
        <f>bilans!G40</f>
        <v>0</v>
      </c>
      <c r="I34" s="516">
        <f>bilans!H40</f>
        <v>0</v>
      </c>
    </row>
    <row r="35" spans="1:9" s="1" customFormat="1" ht="15" customHeight="1">
      <c r="A35" s="305" t="s">
        <v>139</v>
      </c>
      <c r="B35" s="168" t="s">
        <v>132</v>
      </c>
      <c r="C35" s="293"/>
      <c r="D35" s="516">
        <f>bilans!C41</f>
        <v>0</v>
      </c>
      <c r="E35" s="516">
        <f>bilans!D41</f>
        <v>0</v>
      </c>
      <c r="F35" s="516">
        <f>bilans!E41</f>
        <v>0</v>
      </c>
      <c r="G35" s="516">
        <f>bilans!F41</f>
        <v>0</v>
      </c>
      <c r="H35" s="516">
        <f>bilans!G41</f>
        <v>0</v>
      </c>
      <c r="I35" s="516">
        <f>bilans!H41</f>
        <v>0</v>
      </c>
    </row>
    <row r="36" spans="1:9" s="1" customFormat="1" ht="15" customHeight="1">
      <c r="A36" s="305" t="s">
        <v>140</v>
      </c>
      <c r="B36" s="168" t="s">
        <v>141</v>
      </c>
      <c r="C36" s="293"/>
      <c r="D36" s="516">
        <f>bilans!C42</f>
        <v>0</v>
      </c>
      <c r="E36" s="516">
        <f>bilans!D42</f>
        <v>0</v>
      </c>
      <c r="F36" s="516">
        <f>bilans!E42</f>
        <v>0</v>
      </c>
      <c r="G36" s="516">
        <f>bilans!F42</f>
        <v>0</v>
      </c>
      <c r="H36" s="516">
        <f>bilans!G42</f>
        <v>0</v>
      </c>
      <c r="I36" s="516">
        <f>bilans!H42</f>
        <v>0</v>
      </c>
    </row>
    <row r="37" spans="1:9" s="1" customFormat="1" ht="15" customHeight="1">
      <c r="A37" s="303" t="s">
        <v>107</v>
      </c>
      <c r="B37" s="41" t="s">
        <v>144</v>
      </c>
      <c r="C37" s="186">
        <f>C38+C42</f>
        <v>0</v>
      </c>
      <c r="D37" s="517">
        <f t="shared" ref="D37:I37" si="36">D38+D42</f>
        <v>0</v>
      </c>
      <c r="E37" s="186">
        <f t="shared" si="36"/>
        <v>0</v>
      </c>
      <c r="F37" s="186">
        <f t="shared" si="36"/>
        <v>0</v>
      </c>
      <c r="G37" s="186">
        <f t="shared" si="36"/>
        <v>0</v>
      </c>
      <c r="H37" s="186">
        <f t="shared" si="36"/>
        <v>0</v>
      </c>
      <c r="I37" s="315">
        <f t="shared" si="36"/>
        <v>0</v>
      </c>
    </row>
    <row r="38" spans="1:9" s="1" customFormat="1" ht="15" customHeight="1">
      <c r="A38" s="305">
        <v>1</v>
      </c>
      <c r="B38" s="169" t="s">
        <v>145</v>
      </c>
      <c r="C38" s="293">
        <f>C39+C40+C41</f>
        <v>0</v>
      </c>
      <c r="D38" s="518">
        <f t="shared" ref="D38:F38" si="37">D39+D40+D41</f>
        <v>0</v>
      </c>
      <c r="E38" s="294">
        <f t="shared" si="37"/>
        <v>0</v>
      </c>
      <c r="F38" s="294">
        <f t="shared" si="37"/>
        <v>0</v>
      </c>
      <c r="G38" s="294">
        <f t="shared" ref="G38" si="38">G39+G40+G41</f>
        <v>0</v>
      </c>
      <c r="H38" s="294">
        <f t="shared" ref="H38" si="39">H39+H40+H41</f>
        <v>0</v>
      </c>
      <c r="I38" s="316">
        <f t="shared" ref="I38" si="40">I39+I40+I41</f>
        <v>0</v>
      </c>
    </row>
    <row r="39" spans="1:9" s="1" customFormat="1" ht="15" customHeight="1">
      <c r="A39" s="305" t="s">
        <v>121</v>
      </c>
      <c r="B39" s="161" t="s">
        <v>118</v>
      </c>
      <c r="C39" s="184"/>
      <c r="D39" s="519">
        <f>bilans!C45</f>
        <v>0</v>
      </c>
      <c r="E39" s="295">
        <f>bilans!D45</f>
        <v>0</v>
      </c>
      <c r="F39" s="295">
        <f>bilans!E45</f>
        <v>0</v>
      </c>
      <c r="G39" s="295">
        <f>bilans!F45</f>
        <v>0</v>
      </c>
      <c r="H39" s="295">
        <f>bilans!G45</f>
        <v>0</v>
      </c>
      <c r="I39" s="317">
        <f>bilans!H45</f>
        <v>0</v>
      </c>
    </row>
    <row r="40" spans="1:9" s="1" customFormat="1" ht="15" customHeight="1">
      <c r="A40" s="305" t="s">
        <v>122</v>
      </c>
      <c r="B40" s="161" t="s">
        <v>119</v>
      </c>
      <c r="C40" s="184"/>
      <c r="D40" s="519">
        <f>bilans!C46</f>
        <v>0</v>
      </c>
      <c r="E40" s="295">
        <f>bilans!D46</f>
        <v>0</v>
      </c>
      <c r="F40" s="295">
        <f>bilans!E46</f>
        <v>0</v>
      </c>
      <c r="G40" s="295">
        <f>bilans!F46</f>
        <v>0</v>
      </c>
      <c r="H40" s="295">
        <f>bilans!G46</f>
        <v>0</v>
      </c>
      <c r="I40" s="317">
        <f>bilans!H46</f>
        <v>0</v>
      </c>
    </row>
    <row r="41" spans="1:9" s="1" customFormat="1" ht="15" customHeight="1">
      <c r="A41" s="305" t="s">
        <v>139</v>
      </c>
      <c r="B41" s="161" t="s">
        <v>146</v>
      </c>
      <c r="C41" s="184"/>
      <c r="D41" s="519">
        <f>bilans!C47</f>
        <v>0</v>
      </c>
      <c r="E41" s="184">
        <f>bilans!D47</f>
        <v>0</v>
      </c>
      <c r="F41" s="184">
        <f>bilans!E47</f>
        <v>0</v>
      </c>
      <c r="G41" s="184">
        <f>bilans!F47</f>
        <v>0</v>
      </c>
      <c r="H41" s="184">
        <f>bilans!G47</f>
        <v>0</v>
      </c>
      <c r="I41" s="318">
        <f>bilans!H47</f>
        <v>0</v>
      </c>
    </row>
    <row r="42" spans="1:9" s="1" customFormat="1" ht="15" customHeight="1">
      <c r="A42" s="305">
        <v>2</v>
      </c>
      <c r="B42" s="161" t="s">
        <v>147</v>
      </c>
      <c r="C42" s="184"/>
      <c r="D42" s="519">
        <f>bilans!C48</f>
        <v>0</v>
      </c>
      <c r="E42" s="295">
        <f>bilans!D48</f>
        <v>0</v>
      </c>
      <c r="F42" s="295">
        <f>bilans!E48</f>
        <v>0</v>
      </c>
      <c r="G42" s="295">
        <f>bilans!F48</f>
        <v>0</v>
      </c>
      <c r="H42" s="295">
        <f>bilans!G48</f>
        <v>0</v>
      </c>
      <c r="I42" s="317">
        <f>bilans!H48</f>
        <v>0</v>
      </c>
    </row>
    <row r="43" spans="1:9" s="1" customFormat="1" ht="15" customHeight="1">
      <c r="A43" s="303" t="s">
        <v>108</v>
      </c>
      <c r="B43" s="174" t="s">
        <v>148</v>
      </c>
      <c r="C43" s="296"/>
      <c r="D43" s="520">
        <f>bilans!C49</f>
        <v>0</v>
      </c>
      <c r="E43" s="296">
        <f>bilans!D49</f>
        <v>0</v>
      </c>
      <c r="F43" s="296">
        <f>bilans!E49</f>
        <v>0</v>
      </c>
      <c r="G43" s="296">
        <f>bilans!F49</f>
        <v>0</v>
      </c>
      <c r="H43" s="296">
        <f>bilans!G49</f>
        <v>0</v>
      </c>
      <c r="I43" s="319">
        <f>bilans!H49</f>
        <v>0</v>
      </c>
    </row>
    <row r="44" spans="1:9" s="1" customFormat="1" ht="15" customHeight="1">
      <c r="A44" s="303" t="s">
        <v>142</v>
      </c>
      <c r="B44" s="173" t="s">
        <v>149</v>
      </c>
      <c r="C44" s="296"/>
      <c r="D44" s="521">
        <f>bilans!C50</f>
        <v>0</v>
      </c>
      <c r="E44" s="297">
        <f>bilans!D50</f>
        <v>0</v>
      </c>
      <c r="F44" s="298">
        <f>bilans!E50</f>
        <v>0</v>
      </c>
      <c r="G44" s="298">
        <f>bilans!F50</f>
        <v>0</v>
      </c>
      <c r="H44" s="298">
        <f>bilans!G50</f>
        <v>0</v>
      </c>
      <c r="I44" s="320">
        <f>bilans!H50</f>
        <v>0</v>
      </c>
    </row>
    <row r="45" spans="1:9" s="1" customFormat="1" ht="15" customHeight="1" thickBot="1">
      <c r="A45" s="525" t="s">
        <v>143</v>
      </c>
      <c r="B45" s="42" t="s">
        <v>150</v>
      </c>
      <c r="C45" s="299"/>
      <c r="D45" s="522">
        <f>bilans!C51</f>
        <v>0</v>
      </c>
      <c r="E45" s="299">
        <f>bilans!D51</f>
        <v>0</v>
      </c>
      <c r="F45" s="299">
        <f>bilans!E51</f>
        <v>0</v>
      </c>
      <c r="G45" s="299">
        <f>bilans!F51</f>
        <v>0</v>
      </c>
      <c r="H45" s="299">
        <f>bilans!G51</f>
        <v>0</v>
      </c>
      <c r="I45" s="321">
        <f>bilans!H51</f>
        <v>0</v>
      </c>
    </row>
    <row r="46" spans="1:9" s="1" customFormat="1" ht="15" customHeight="1" thickBot="1">
      <c r="A46" s="180"/>
      <c r="B46" s="181" t="s">
        <v>4</v>
      </c>
      <c r="C46" s="300">
        <f>C3+C22+C44+C45</f>
        <v>0</v>
      </c>
      <c r="D46" s="300">
        <f>D3+D22+D44+D45</f>
        <v>0</v>
      </c>
      <c r="E46" s="300">
        <f>E3+E22+E44+E45</f>
        <v>0</v>
      </c>
      <c r="F46" s="300">
        <f>F3+F22+F44+F45</f>
        <v>0</v>
      </c>
      <c r="G46" s="300">
        <f t="shared" ref="G46:I46" si="41">G3+G22+G44+G45</f>
        <v>0</v>
      </c>
      <c r="H46" s="300">
        <f t="shared" si="41"/>
        <v>0</v>
      </c>
      <c r="I46" s="300">
        <f t="shared" si="41"/>
        <v>0</v>
      </c>
    </row>
    <row r="47" spans="1:9" s="1" customFormat="1" ht="15" customHeight="1">
      <c r="B47" s="10"/>
      <c r="C47" s="10"/>
      <c r="D47" s="10"/>
      <c r="E47" s="10"/>
      <c r="F47" s="10"/>
      <c r="G47" s="10"/>
      <c r="H47" s="10"/>
    </row>
    <row r="48" spans="1:9" s="1" customFormat="1" ht="13.5" thickBot="1">
      <c r="A48" s="417"/>
      <c r="B48" s="146" t="str">
        <f>B1</f>
        <v>Nazwa Klienta:</v>
      </c>
      <c r="C48" s="166"/>
      <c r="D48" s="166"/>
      <c r="E48" s="166"/>
      <c r="F48" s="166"/>
      <c r="G48" s="166"/>
      <c r="H48" s="166"/>
      <c r="I48" s="166"/>
    </row>
    <row r="49" spans="1:11" s="1" customFormat="1" ht="17.25" customHeight="1" thickBot="1">
      <c r="A49" s="423"/>
      <c r="B49" s="411" t="s">
        <v>0</v>
      </c>
      <c r="C49" s="412">
        <f t="shared" ref="C49:I49" si="42">C2</f>
        <v>44196</v>
      </c>
      <c r="D49" s="412">
        <f t="shared" si="42"/>
        <v>45291</v>
      </c>
      <c r="E49" s="412">
        <f t="shared" si="42"/>
        <v>45657</v>
      </c>
      <c r="F49" s="412" t="str">
        <f t="shared" si="42"/>
        <v>…..2025</v>
      </c>
      <c r="G49" s="412">
        <f t="shared" si="42"/>
        <v>46022</v>
      </c>
      <c r="H49" s="412">
        <f t="shared" si="42"/>
        <v>46387</v>
      </c>
      <c r="I49" s="412">
        <f t="shared" si="42"/>
        <v>46752</v>
      </c>
    </row>
    <row r="50" spans="1:11" s="1" customFormat="1" ht="15" customHeight="1" thickBot="1">
      <c r="A50" s="424" t="s">
        <v>109</v>
      </c>
      <c r="B50" s="179" t="s">
        <v>154</v>
      </c>
      <c r="C50" s="425">
        <f>C51+C52+C54+C56+C57+C58+C59</f>
        <v>0</v>
      </c>
      <c r="D50" s="425">
        <f t="shared" ref="D50:I50" si="43">D51+D52+D54+D56+D57+D58+D59</f>
        <v>0</v>
      </c>
      <c r="E50" s="425">
        <f t="shared" si="43"/>
        <v>0</v>
      </c>
      <c r="F50" s="425">
        <f t="shared" si="43"/>
        <v>0</v>
      </c>
      <c r="G50" s="425">
        <f t="shared" si="43"/>
        <v>0</v>
      </c>
      <c r="H50" s="425">
        <f t="shared" si="43"/>
        <v>0</v>
      </c>
      <c r="I50" s="426">
        <f t="shared" si="43"/>
        <v>0</v>
      </c>
    </row>
    <row r="51" spans="1:11" s="1" customFormat="1" ht="15" customHeight="1">
      <c r="A51" s="223" t="s">
        <v>105</v>
      </c>
      <c r="B51" s="163" t="s">
        <v>155</v>
      </c>
      <c r="C51" s="93"/>
      <c r="D51" s="93">
        <f>bilans!C57</f>
        <v>0</v>
      </c>
      <c r="E51" s="93">
        <f>bilans!D57</f>
        <v>0</v>
      </c>
      <c r="F51" s="93">
        <f>bilans!E57</f>
        <v>0</v>
      </c>
      <c r="G51" s="93">
        <f>bilans!F57</f>
        <v>0</v>
      </c>
      <c r="H51" s="93">
        <f>bilans!G57</f>
        <v>0</v>
      </c>
      <c r="I51" s="93">
        <f>bilans!H57</f>
        <v>0</v>
      </c>
    </row>
    <row r="52" spans="1:11" s="1" customFormat="1" ht="15" customHeight="1">
      <c r="A52" s="207" t="s">
        <v>106</v>
      </c>
      <c r="B52" s="163" t="s">
        <v>156</v>
      </c>
      <c r="C52" s="24"/>
      <c r="D52" s="24">
        <f>bilans!C58</f>
        <v>0</v>
      </c>
      <c r="E52" s="24">
        <f>bilans!D58</f>
        <v>0</v>
      </c>
      <c r="F52" s="24">
        <f>bilans!E58</f>
        <v>0</v>
      </c>
      <c r="G52" s="24">
        <f>bilans!F58</f>
        <v>0</v>
      </c>
      <c r="H52" s="24">
        <f>bilans!G58</f>
        <v>0</v>
      </c>
      <c r="I52" s="24">
        <f>bilans!H58</f>
        <v>0</v>
      </c>
    </row>
    <row r="53" spans="1:11" s="1" customFormat="1" ht="22.5">
      <c r="A53" s="207"/>
      <c r="B53" s="418" t="s">
        <v>56</v>
      </c>
      <c r="C53" s="49"/>
      <c r="D53" s="49">
        <f>bilans!C59</f>
        <v>0</v>
      </c>
      <c r="E53" s="109">
        <f>bilans!D59</f>
        <v>0</v>
      </c>
      <c r="F53" s="123">
        <f>bilans!E59</f>
        <v>0</v>
      </c>
      <c r="G53" s="109">
        <f>bilans!F59</f>
        <v>0</v>
      </c>
      <c r="H53" s="109">
        <f>bilans!G59</f>
        <v>0</v>
      </c>
      <c r="I53" s="109">
        <f>bilans!H59</f>
        <v>0</v>
      </c>
    </row>
    <row r="54" spans="1:11" s="1" customFormat="1" ht="21.75" customHeight="1">
      <c r="A54" s="207" t="s">
        <v>107</v>
      </c>
      <c r="B54" s="419" t="s">
        <v>157</v>
      </c>
      <c r="C54" s="24"/>
      <c r="D54" s="24">
        <f>bilans!C60</f>
        <v>0</v>
      </c>
      <c r="E54" s="108">
        <f>bilans!D60</f>
        <v>0</v>
      </c>
      <c r="F54" s="108">
        <f>bilans!E60</f>
        <v>0</v>
      </c>
      <c r="G54" s="108">
        <f>bilans!F60</f>
        <v>0</v>
      </c>
      <c r="H54" s="108">
        <f>bilans!G60</f>
        <v>0</v>
      </c>
      <c r="I54" s="108">
        <f>bilans!H60</f>
        <v>0</v>
      </c>
    </row>
    <row r="55" spans="1:11" s="1" customFormat="1" ht="13.5" customHeight="1">
      <c r="A55" s="207"/>
      <c r="B55" s="418" t="s">
        <v>57</v>
      </c>
      <c r="C55" s="110"/>
      <c r="D55" s="527">
        <f>bilans!C61</f>
        <v>0</v>
      </c>
      <c r="E55" s="528">
        <f>bilans!D61</f>
        <v>0</v>
      </c>
      <c r="F55" s="527">
        <f>bilans!E61</f>
        <v>0</v>
      </c>
      <c r="G55" s="528">
        <f>bilans!F61</f>
        <v>0</v>
      </c>
      <c r="H55" s="528">
        <f>bilans!G61</f>
        <v>0</v>
      </c>
      <c r="I55" s="528">
        <f>bilans!H61</f>
        <v>0</v>
      </c>
    </row>
    <row r="56" spans="1:11" s="1" customFormat="1" ht="15" customHeight="1">
      <c r="A56" s="207" t="s">
        <v>108</v>
      </c>
      <c r="B56" s="164" t="s">
        <v>158</v>
      </c>
      <c r="C56" s="110"/>
      <c r="D56" s="124">
        <f>bilans!C62</f>
        <v>0</v>
      </c>
      <c r="E56" s="110">
        <f>bilans!D62</f>
        <v>0</v>
      </c>
      <c r="F56" s="124">
        <f>bilans!E62</f>
        <v>0</v>
      </c>
      <c r="G56" s="110">
        <f>bilans!F62</f>
        <v>0</v>
      </c>
      <c r="H56" s="110">
        <f>bilans!G62</f>
        <v>0</v>
      </c>
      <c r="I56" s="110">
        <f>bilans!H62</f>
        <v>0</v>
      </c>
    </row>
    <row r="57" spans="1:11" s="1" customFormat="1" ht="15" customHeight="1">
      <c r="A57" s="207" t="s">
        <v>123</v>
      </c>
      <c r="B57" s="377" t="s">
        <v>159</v>
      </c>
      <c r="C57" s="111"/>
      <c r="D57" s="125">
        <f>bilans!C63</f>
        <v>0</v>
      </c>
      <c r="E57" s="125">
        <f>bilans!D63</f>
        <v>0</v>
      </c>
      <c r="F57" s="125">
        <f>bilans!E63</f>
        <v>0</v>
      </c>
      <c r="G57" s="125">
        <f>bilans!F63</f>
        <v>0</v>
      </c>
      <c r="H57" s="125">
        <f>bilans!G63</f>
        <v>0</v>
      </c>
      <c r="I57" s="125">
        <f>bilans!H63</f>
        <v>0</v>
      </c>
    </row>
    <row r="58" spans="1:11" s="1" customFormat="1" ht="15" customHeight="1">
      <c r="A58" s="207" t="s">
        <v>152</v>
      </c>
      <c r="B58" s="377" t="s">
        <v>160</v>
      </c>
      <c r="C58" s="112">
        <f>rachunek!C50</f>
        <v>0</v>
      </c>
      <c r="D58" s="112">
        <f>rachunek!D50</f>
        <v>0</v>
      </c>
      <c r="E58" s="112">
        <f>rachunek!E50</f>
        <v>0</v>
      </c>
      <c r="F58" s="112">
        <f>rachunek!F50</f>
        <v>0</v>
      </c>
      <c r="G58" s="113">
        <f>rachunek!G50</f>
        <v>0</v>
      </c>
      <c r="H58" s="113">
        <f>rachunek!H50</f>
        <v>0</v>
      </c>
      <c r="I58" s="113">
        <f>rachunek!I50</f>
        <v>0</v>
      </c>
    </row>
    <row r="59" spans="1:11" s="1" customFormat="1" ht="23.25" thickBot="1">
      <c r="A59" s="420" t="s">
        <v>153</v>
      </c>
      <c r="B59" s="421" t="s">
        <v>161</v>
      </c>
      <c r="C59" s="422"/>
      <c r="D59" s="125">
        <f>bilans!C65</f>
        <v>0</v>
      </c>
      <c r="E59" s="125">
        <f>bilans!D65</f>
        <v>0</v>
      </c>
      <c r="F59" s="125">
        <f>bilans!E65</f>
        <v>0</v>
      </c>
      <c r="G59" s="125">
        <f>bilans!F65</f>
        <v>0</v>
      </c>
      <c r="H59" s="125">
        <f>bilans!G65</f>
        <v>0</v>
      </c>
      <c r="I59" s="125">
        <f>bilans!H65</f>
        <v>0</v>
      </c>
    </row>
    <row r="60" spans="1:11" s="1" customFormat="1" ht="15" customHeight="1" thickBot="1">
      <c r="A60" s="224" t="s">
        <v>151</v>
      </c>
      <c r="B60" s="367" t="s">
        <v>5</v>
      </c>
      <c r="C60" s="427">
        <f>C61+C65+C72+C91</f>
        <v>0</v>
      </c>
      <c r="D60" s="427">
        <f t="shared" ref="D60:I60" si="44">D61+D65+D72+D91</f>
        <v>0</v>
      </c>
      <c r="E60" s="427">
        <f t="shared" si="44"/>
        <v>0</v>
      </c>
      <c r="F60" s="427">
        <f t="shared" si="44"/>
        <v>0</v>
      </c>
      <c r="G60" s="427">
        <f t="shared" si="44"/>
        <v>0</v>
      </c>
      <c r="H60" s="427">
        <f t="shared" si="44"/>
        <v>0</v>
      </c>
      <c r="I60" s="428">
        <f t="shared" si="44"/>
        <v>0</v>
      </c>
    </row>
    <row r="61" spans="1:11" s="1" customFormat="1" ht="15" customHeight="1">
      <c r="A61" s="223" t="s">
        <v>105</v>
      </c>
      <c r="B61" s="397" t="s">
        <v>164</v>
      </c>
      <c r="C61" s="254">
        <f>SUM(C62:C64)</f>
        <v>0</v>
      </c>
      <c r="D61" s="254">
        <f t="shared" ref="D61:I61" si="45">SUM(D62:D64)</f>
        <v>0</v>
      </c>
      <c r="E61" s="254">
        <f t="shared" si="45"/>
        <v>0</v>
      </c>
      <c r="F61" s="254">
        <f t="shared" si="45"/>
        <v>0</v>
      </c>
      <c r="G61" s="254">
        <f t="shared" si="45"/>
        <v>0</v>
      </c>
      <c r="H61" s="254">
        <f t="shared" si="45"/>
        <v>0</v>
      </c>
      <c r="I61" s="254">
        <f t="shared" si="45"/>
        <v>0</v>
      </c>
    </row>
    <row r="62" spans="1:11" s="4" customFormat="1" ht="15" customHeight="1">
      <c r="A62" s="183">
        <v>1</v>
      </c>
      <c r="B62" s="401" t="s">
        <v>162</v>
      </c>
      <c r="C62" s="184"/>
      <c r="D62" s="184">
        <f>bilans!C68</f>
        <v>0</v>
      </c>
      <c r="E62" s="176">
        <f>bilans!D68</f>
        <v>0</v>
      </c>
      <c r="F62" s="185">
        <f>bilans!E68</f>
        <v>0</v>
      </c>
      <c r="G62" s="114">
        <f>bilans!F68</f>
        <v>0</v>
      </c>
      <c r="H62" s="114">
        <f>bilans!G68</f>
        <v>0</v>
      </c>
      <c r="I62" s="114">
        <f>bilans!H68</f>
        <v>0</v>
      </c>
      <c r="J62" s="1"/>
      <c r="K62" s="1"/>
    </row>
    <row r="63" spans="1:11" s="4" customFormat="1" ht="15" customHeight="1">
      <c r="A63" s="183">
        <v>2</v>
      </c>
      <c r="B63" s="167" t="s">
        <v>163</v>
      </c>
      <c r="C63" s="184"/>
      <c r="D63" s="184">
        <f>bilans!C69</f>
        <v>0</v>
      </c>
      <c r="E63" s="176">
        <f>bilans!D69</f>
        <v>0</v>
      </c>
      <c r="F63" s="185">
        <f>bilans!E69</f>
        <v>0</v>
      </c>
      <c r="G63" s="114">
        <f>bilans!F69</f>
        <v>0</v>
      </c>
      <c r="H63" s="114">
        <f>bilans!G69</f>
        <v>0</v>
      </c>
      <c r="I63" s="114">
        <f>bilans!H69</f>
        <v>0</v>
      </c>
      <c r="J63" s="1"/>
      <c r="K63" s="1"/>
    </row>
    <row r="64" spans="1:11" s="4" customFormat="1" ht="15" customHeight="1">
      <c r="A64" s="183">
        <v>3</v>
      </c>
      <c r="B64" s="167" t="s">
        <v>165</v>
      </c>
      <c r="C64" s="184"/>
      <c r="D64" s="184">
        <f>bilans!C70</f>
        <v>0</v>
      </c>
      <c r="E64" s="176">
        <f>bilans!D70</f>
        <v>0</v>
      </c>
      <c r="F64" s="185">
        <f>bilans!E70</f>
        <v>0</v>
      </c>
      <c r="G64" s="114">
        <f>bilans!F70</f>
        <v>0</v>
      </c>
      <c r="H64" s="114">
        <f>bilans!G70</f>
        <v>0</v>
      </c>
      <c r="I64" s="114">
        <f>bilans!H70</f>
        <v>0</v>
      </c>
      <c r="J64" s="1"/>
      <c r="K64" s="1"/>
    </row>
    <row r="65" spans="1:9" s="1" customFormat="1" ht="15" customHeight="1">
      <c r="A65" s="182" t="s">
        <v>106</v>
      </c>
      <c r="B65" s="20" t="s">
        <v>166</v>
      </c>
      <c r="C65" s="113">
        <f>C66+C67</f>
        <v>0</v>
      </c>
      <c r="D65" s="113">
        <f t="shared" ref="D65:I65" si="46">D66+D67</f>
        <v>0</v>
      </c>
      <c r="E65" s="113">
        <f t="shared" si="46"/>
        <v>0</v>
      </c>
      <c r="F65" s="113">
        <f t="shared" si="46"/>
        <v>0</v>
      </c>
      <c r="G65" s="113">
        <f t="shared" si="46"/>
        <v>0</v>
      </c>
      <c r="H65" s="113">
        <f t="shared" si="46"/>
        <v>0</v>
      </c>
      <c r="I65" s="113">
        <f t="shared" si="46"/>
        <v>0</v>
      </c>
    </row>
    <row r="66" spans="1:9" s="1" customFormat="1" ht="15" customHeight="1">
      <c r="A66" s="183">
        <v>1</v>
      </c>
      <c r="B66" s="161" t="s">
        <v>167</v>
      </c>
      <c r="C66" s="113"/>
      <c r="D66" s="184">
        <f>bilans!C72</f>
        <v>0</v>
      </c>
      <c r="E66" s="176">
        <f>bilans!D72</f>
        <v>0</v>
      </c>
      <c r="F66" s="185">
        <f>bilans!E72</f>
        <v>0</v>
      </c>
      <c r="G66" s="114">
        <f>bilans!F72</f>
        <v>0</v>
      </c>
      <c r="H66" s="114">
        <f>bilans!G72</f>
        <v>0</v>
      </c>
      <c r="I66" s="114">
        <f>bilans!H72</f>
        <v>0</v>
      </c>
    </row>
    <row r="67" spans="1:9" s="1" customFormat="1" ht="15" customHeight="1">
      <c r="A67" s="183">
        <v>2</v>
      </c>
      <c r="B67" s="161" t="s">
        <v>168</v>
      </c>
      <c r="C67" s="113">
        <f>SUM(C68:C71)</f>
        <v>0</v>
      </c>
      <c r="D67" s="113">
        <f t="shared" ref="D67:I67" si="47">SUM(D68:D71)</f>
        <v>0</v>
      </c>
      <c r="E67" s="113">
        <f t="shared" si="47"/>
        <v>0</v>
      </c>
      <c r="F67" s="113">
        <f t="shared" si="47"/>
        <v>0</v>
      </c>
      <c r="G67" s="113">
        <f t="shared" si="47"/>
        <v>0</v>
      </c>
      <c r="H67" s="113">
        <f t="shared" si="47"/>
        <v>0</v>
      </c>
      <c r="I67" s="113">
        <f t="shared" si="47"/>
        <v>0</v>
      </c>
    </row>
    <row r="68" spans="1:9" s="1" customFormat="1" ht="15" customHeight="1">
      <c r="A68" s="183" t="s">
        <v>121</v>
      </c>
      <c r="B68" s="161" t="s">
        <v>169</v>
      </c>
      <c r="C68" s="27"/>
      <c r="D68" s="27">
        <f>bilans!C74</f>
        <v>0</v>
      </c>
      <c r="E68" s="27">
        <f>bilans!D74</f>
        <v>0</v>
      </c>
      <c r="F68" s="27">
        <f>bilans!E74</f>
        <v>0</v>
      </c>
      <c r="G68" s="27">
        <f>bilans!F74</f>
        <v>0</v>
      </c>
      <c r="H68" s="27">
        <f>bilans!G74</f>
        <v>0</v>
      </c>
      <c r="I68" s="27">
        <f>bilans!H74</f>
        <v>0</v>
      </c>
    </row>
    <row r="69" spans="1:9" s="1" customFormat="1" ht="15" customHeight="1">
      <c r="A69" s="183" t="s">
        <v>122</v>
      </c>
      <c r="B69" s="161" t="s">
        <v>170</v>
      </c>
      <c r="C69" s="113"/>
      <c r="D69" s="113">
        <f>bilans!C75</f>
        <v>0</v>
      </c>
      <c r="E69" s="113">
        <f>bilans!D75</f>
        <v>0</v>
      </c>
      <c r="F69" s="113">
        <f>bilans!E75</f>
        <v>0</v>
      </c>
      <c r="G69" s="113">
        <f>bilans!F75</f>
        <v>0</v>
      </c>
      <c r="H69" s="113">
        <f>bilans!G75</f>
        <v>0</v>
      </c>
      <c r="I69" s="113">
        <f>bilans!H75</f>
        <v>0</v>
      </c>
    </row>
    <row r="70" spans="1:9" s="1" customFormat="1" ht="15" customHeight="1">
      <c r="A70" s="183" t="s">
        <v>139</v>
      </c>
      <c r="B70" s="161" t="s">
        <v>171</v>
      </c>
      <c r="C70" s="113"/>
      <c r="D70" s="113">
        <f>bilans!C76</f>
        <v>0</v>
      </c>
      <c r="E70" s="113">
        <f>bilans!D76</f>
        <v>0</v>
      </c>
      <c r="F70" s="113">
        <f>bilans!E76</f>
        <v>0</v>
      </c>
      <c r="G70" s="113">
        <f>bilans!F76</f>
        <v>0</v>
      </c>
      <c r="H70" s="113">
        <f>bilans!G76</f>
        <v>0</v>
      </c>
      <c r="I70" s="113">
        <f>bilans!H76</f>
        <v>0</v>
      </c>
    </row>
    <row r="71" spans="1:9" s="1" customFormat="1" ht="15" customHeight="1">
      <c r="A71" s="183" t="s">
        <v>140</v>
      </c>
      <c r="B71" s="161" t="s">
        <v>132</v>
      </c>
      <c r="C71" s="27"/>
      <c r="D71" s="27">
        <f>bilans!C77</f>
        <v>0</v>
      </c>
      <c r="E71" s="27">
        <f>bilans!D77</f>
        <v>0</v>
      </c>
      <c r="F71" s="27">
        <f>bilans!E77</f>
        <v>0</v>
      </c>
      <c r="G71" s="27">
        <f>bilans!F77</f>
        <v>0</v>
      </c>
      <c r="H71" s="27">
        <f>bilans!G77</f>
        <v>0</v>
      </c>
      <c r="I71" s="27">
        <f>bilans!H77</f>
        <v>0</v>
      </c>
    </row>
    <row r="72" spans="1:9" s="1" customFormat="1" ht="15" customHeight="1">
      <c r="A72" s="89" t="s">
        <v>107</v>
      </c>
      <c r="B72" s="20" t="s">
        <v>184</v>
      </c>
      <c r="C72" s="26">
        <f>C73+C78+C90</f>
        <v>0</v>
      </c>
      <c r="D72" s="26">
        <f t="shared" ref="D72:F72" si="48">D73+D78+D90</f>
        <v>0</v>
      </c>
      <c r="E72" s="26">
        <f t="shared" si="48"/>
        <v>0</v>
      </c>
      <c r="F72" s="26">
        <f t="shared" si="48"/>
        <v>0</v>
      </c>
      <c r="G72" s="26">
        <f t="shared" ref="G72" si="49">G73+G78+G90</f>
        <v>0</v>
      </c>
      <c r="H72" s="26">
        <f t="shared" ref="H72" si="50">H73+H78+H90</f>
        <v>0</v>
      </c>
      <c r="I72" s="26">
        <f t="shared" ref="I72" si="51">I73+I78+I90</f>
        <v>0</v>
      </c>
    </row>
    <row r="73" spans="1:9" s="1" customFormat="1" ht="15" customHeight="1">
      <c r="A73" s="183">
        <v>1</v>
      </c>
      <c r="B73" s="161" t="s">
        <v>167</v>
      </c>
      <c r="C73" s="189">
        <f>C74+C77</f>
        <v>0</v>
      </c>
      <c r="D73" s="189">
        <f t="shared" ref="D73:I73" si="52">D74+D77</f>
        <v>0</v>
      </c>
      <c r="E73" s="189">
        <f t="shared" si="52"/>
        <v>0</v>
      </c>
      <c r="F73" s="189">
        <f t="shared" si="52"/>
        <v>0</v>
      </c>
      <c r="G73" s="189">
        <f t="shared" si="52"/>
        <v>0</v>
      </c>
      <c r="H73" s="189">
        <f t="shared" si="52"/>
        <v>0</v>
      </c>
      <c r="I73" s="189">
        <f t="shared" si="52"/>
        <v>0</v>
      </c>
    </row>
    <row r="74" spans="1:9" s="1" customFormat="1" ht="15" customHeight="1">
      <c r="A74" s="183" t="s">
        <v>121</v>
      </c>
      <c r="B74" s="161" t="s">
        <v>174</v>
      </c>
      <c r="C74" s="189">
        <f>C75+C76</f>
        <v>0</v>
      </c>
      <c r="D74" s="189">
        <f t="shared" ref="D74:I74" si="53">D75+D76</f>
        <v>0</v>
      </c>
      <c r="E74" s="189">
        <f t="shared" si="53"/>
        <v>0</v>
      </c>
      <c r="F74" s="189">
        <f t="shared" si="53"/>
        <v>0</v>
      </c>
      <c r="G74" s="26">
        <f t="shared" si="53"/>
        <v>0</v>
      </c>
      <c r="H74" s="26">
        <f t="shared" si="53"/>
        <v>0</v>
      </c>
      <c r="I74" s="26">
        <f t="shared" si="53"/>
        <v>0</v>
      </c>
    </row>
    <row r="75" spans="1:9" s="1" customFormat="1" ht="15" customHeight="1">
      <c r="A75" s="183" t="s">
        <v>129</v>
      </c>
      <c r="B75" s="161" t="s">
        <v>130</v>
      </c>
      <c r="C75" s="26"/>
      <c r="D75" s="189">
        <f>bilans!C81</f>
        <v>0</v>
      </c>
      <c r="E75" s="126">
        <f>bilans!D81</f>
        <v>0</v>
      </c>
      <c r="F75" s="126">
        <f>bilans!E81</f>
        <v>0</v>
      </c>
      <c r="G75" s="126">
        <f>bilans!F81</f>
        <v>0</v>
      </c>
      <c r="H75" s="126">
        <f>bilans!G81</f>
        <v>0</v>
      </c>
      <c r="I75" s="126">
        <f>bilans!H81</f>
        <v>0</v>
      </c>
    </row>
    <row r="76" spans="1:9" s="1" customFormat="1" ht="15" customHeight="1">
      <c r="A76" s="183" t="s">
        <v>129</v>
      </c>
      <c r="B76" s="161" t="s">
        <v>131</v>
      </c>
      <c r="C76" s="26"/>
      <c r="D76" s="189">
        <f>bilans!C82</f>
        <v>0</v>
      </c>
      <c r="E76" s="126">
        <f>bilans!D82</f>
        <v>0</v>
      </c>
      <c r="F76" s="126">
        <f>bilans!E82</f>
        <v>0</v>
      </c>
      <c r="G76" s="126">
        <f>bilans!F82</f>
        <v>0</v>
      </c>
      <c r="H76" s="126">
        <f>bilans!G82</f>
        <v>0</v>
      </c>
      <c r="I76" s="126">
        <f>bilans!H82</f>
        <v>0</v>
      </c>
    </row>
    <row r="77" spans="1:9" s="1" customFormat="1" ht="15" customHeight="1">
      <c r="A77" s="183" t="s">
        <v>122</v>
      </c>
      <c r="B77" s="161" t="s">
        <v>132</v>
      </c>
      <c r="C77" s="26"/>
      <c r="D77" s="189">
        <f>bilans!C83</f>
        <v>0</v>
      </c>
      <c r="E77" s="126">
        <f>bilans!D83</f>
        <v>0</v>
      </c>
      <c r="F77" s="126">
        <f>bilans!E83</f>
        <v>0</v>
      </c>
      <c r="G77" s="126">
        <f>bilans!F83</f>
        <v>0</v>
      </c>
      <c r="H77" s="126">
        <f>bilans!G83</f>
        <v>0</v>
      </c>
      <c r="I77" s="126">
        <f>bilans!H83</f>
        <v>0</v>
      </c>
    </row>
    <row r="78" spans="1:9" s="1" customFormat="1" ht="15" customHeight="1">
      <c r="A78" s="162">
        <v>2</v>
      </c>
      <c r="B78" s="161" t="s">
        <v>168</v>
      </c>
      <c r="C78" s="189">
        <f>C79+C80+C81+C82+C85+C86+C87+C88+C89</f>
        <v>0</v>
      </c>
      <c r="D78" s="189">
        <f t="shared" ref="D78:I78" si="54">D79+D80+D81+D82+D85+D86+D87+D88+D89</f>
        <v>0</v>
      </c>
      <c r="E78" s="189">
        <f t="shared" si="54"/>
        <v>0</v>
      </c>
      <c r="F78" s="189">
        <f t="shared" si="54"/>
        <v>0</v>
      </c>
      <c r="G78" s="189">
        <f t="shared" si="54"/>
        <v>0</v>
      </c>
      <c r="H78" s="189">
        <f t="shared" si="54"/>
        <v>0</v>
      </c>
      <c r="I78" s="189">
        <f t="shared" si="54"/>
        <v>0</v>
      </c>
    </row>
    <row r="79" spans="1:9" s="1" customFormat="1" ht="15" customHeight="1">
      <c r="A79" s="162" t="s">
        <v>121</v>
      </c>
      <c r="B79" s="161" t="s">
        <v>169</v>
      </c>
      <c r="C79" s="27"/>
      <c r="D79" s="27">
        <f>bilans!C85</f>
        <v>0</v>
      </c>
      <c r="E79" s="27">
        <f>bilans!D85</f>
        <v>0</v>
      </c>
      <c r="F79" s="27">
        <f>bilans!E85</f>
        <v>0</v>
      </c>
      <c r="G79" s="27">
        <f>bilans!F85</f>
        <v>0</v>
      </c>
      <c r="H79" s="27">
        <f>bilans!G85</f>
        <v>0</v>
      </c>
      <c r="I79" s="27">
        <f>bilans!H85</f>
        <v>0</v>
      </c>
    </row>
    <row r="80" spans="1:9" s="1" customFormat="1" ht="15" customHeight="1">
      <c r="A80" s="162" t="s">
        <v>122</v>
      </c>
      <c r="B80" s="161" t="s">
        <v>170</v>
      </c>
      <c r="C80" s="26"/>
      <c r="D80" s="189">
        <f>bilans!C86</f>
        <v>0</v>
      </c>
      <c r="E80" s="126">
        <f>bilans!D86</f>
        <v>0</v>
      </c>
      <c r="F80" s="126">
        <f>bilans!E86</f>
        <v>0</v>
      </c>
      <c r="G80" s="126">
        <f>bilans!F86</f>
        <v>0</v>
      </c>
      <c r="H80" s="126">
        <f>bilans!G86</f>
        <v>0</v>
      </c>
      <c r="I80" s="126">
        <f>bilans!H86</f>
        <v>0</v>
      </c>
    </row>
    <row r="81" spans="1:9" s="1" customFormat="1" ht="15" customHeight="1">
      <c r="A81" s="162" t="s">
        <v>139</v>
      </c>
      <c r="B81" s="161" t="s">
        <v>171</v>
      </c>
      <c r="C81" s="26"/>
      <c r="D81" s="189">
        <f>bilans!C87</f>
        <v>0</v>
      </c>
      <c r="E81" s="126">
        <f>bilans!D87</f>
        <v>0</v>
      </c>
      <c r="F81" s="126">
        <f>bilans!E87</f>
        <v>0</v>
      </c>
      <c r="G81" s="126">
        <f>bilans!F87</f>
        <v>0</v>
      </c>
      <c r="H81" s="126">
        <f>bilans!G87</f>
        <v>0</v>
      </c>
      <c r="I81" s="126">
        <f>bilans!H87</f>
        <v>0</v>
      </c>
    </row>
    <row r="82" spans="1:9" s="1" customFormat="1" ht="15" customHeight="1">
      <c r="A82" s="162" t="s">
        <v>140</v>
      </c>
      <c r="B82" s="161" t="s">
        <v>174</v>
      </c>
      <c r="C82" s="189">
        <f>C83+C84</f>
        <v>0</v>
      </c>
      <c r="D82" s="189">
        <f t="shared" ref="D82:I82" si="55">D83+D84</f>
        <v>0</v>
      </c>
      <c r="E82" s="189">
        <f t="shared" si="55"/>
        <v>0</v>
      </c>
      <c r="F82" s="189">
        <f t="shared" si="55"/>
        <v>0</v>
      </c>
      <c r="G82" s="189">
        <f t="shared" si="55"/>
        <v>0</v>
      </c>
      <c r="H82" s="189">
        <f t="shared" si="55"/>
        <v>0</v>
      </c>
      <c r="I82" s="189">
        <f t="shared" si="55"/>
        <v>0</v>
      </c>
    </row>
    <row r="83" spans="1:9" s="1" customFormat="1" ht="15" customHeight="1">
      <c r="A83" s="162" t="s">
        <v>129</v>
      </c>
      <c r="B83" s="161" t="s">
        <v>130</v>
      </c>
      <c r="C83" s="96"/>
      <c r="D83" s="96">
        <f>bilans!C89</f>
        <v>0</v>
      </c>
      <c r="E83" s="122">
        <f>bilans!D89</f>
        <v>0</v>
      </c>
      <c r="F83" s="122">
        <f>bilans!E89</f>
        <v>0</v>
      </c>
      <c r="G83" s="122">
        <f>bilans!F89</f>
        <v>0</v>
      </c>
      <c r="H83" s="122">
        <f>bilans!G89</f>
        <v>0</v>
      </c>
      <c r="I83" s="122">
        <f>bilans!H89</f>
        <v>0</v>
      </c>
    </row>
    <row r="84" spans="1:9" s="1" customFormat="1" ht="15" customHeight="1">
      <c r="A84" s="162" t="s">
        <v>129</v>
      </c>
      <c r="B84" s="161" t="s">
        <v>131</v>
      </c>
      <c r="C84" s="189"/>
      <c r="D84" s="189">
        <f>bilans!C90</f>
        <v>0</v>
      </c>
      <c r="E84" s="126">
        <f>bilans!D90</f>
        <v>0</v>
      </c>
      <c r="F84" s="126">
        <f>bilans!E90</f>
        <v>0</v>
      </c>
      <c r="G84" s="126">
        <f>bilans!F90</f>
        <v>0</v>
      </c>
      <c r="H84" s="126">
        <f>bilans!G90</f>
        <v>0</v>
      </c>
      <c r="I84" s="126">
        <f>bilans!H90</f>
        <v>0</v>
      </c>
    </row>
    <row r="85" spans="1:9" s="1" customFormat="1" ht="15" customHeight="1">
      <c r="A85" s="162" t="s">
        <v>175</v>
      </c>
      <c r="B85" s="161" t="s">
        <v>176</v>
      </c>
      <c r="C85" s="189"/>
      <c r="D85" s="189">
        <f>bilans!C91</f>
        <v>0</v>
      </c>
      <c r="E85" s="126">
        <f>bilans!D91</f>
        <v>0</v>
      </c>
      <c r="F85" s="126">
        <f>bilans!E91</f>
        <v>0</v>
      </c>
      <c r="G85" s="126">
        <f>bilans!F91</f>
        <v>0</v>
      </c>
      <c r="H85" s="126">
        <f>bilans!G91</f>
        <v>0</v>
      </c>
      <c r="I85" s="126">
        <f>bilans!H91</f>
        <v>0</v>
      </c>
    </row>
    <row r="86" spans="1:9" s="1" customFormat="1" ht="15" customHeight="1">
      <c r="A86" s="162" t="s">
        <v>177</v>
      </c>
      <c r="B86" s="161" t="s">
        <v>178</v>
      </c>
      <c r="C86" s="189"/>
      <c r="D86" s="189">
        <f>bilans!C92</f>
        <v>0</v>
      </c>
      <c r="E86" s="126">
        <f>bilans!D92</f>
        <v>0</v>
      </c>
      <c r="F86" s="126">
        <f>bilans!E92</f>
        <v>0</v>
      </c>
      <c r="G86" s="126">
        <f>bilans!F92</f>
        <v>0</v>
      </c>
      <c r="H86" s="126">
        <f>bilans!G92</f>
        <v>0</v>
      </c>
      <c r="I86" s="126">
        <f>bilans!H92</f>
        <v>0</v>
      </c>
    </row>
    <row r="87" spans="1:9" s="1" customFormat="1" ht="15" customHeight="1">
      <c r="A87" s="162" t="s">
        <v>179</v>
      </c>
      <c r="B87" s="161" t="s">
        <v>180</v>
      </c>
      <c r="C87" s="189"/>
      <c r="D87" s="189">
        <f>bilans!C93</f>
        <v>0</v>
      </c>
      <c r="E87" s="189">
        <f>bilans!D93</f>
        <v>0</v>
      </c>
      <c r="F87" s="189">
        <f>bilans!E93</f>
        <v>0</v>
      </c>
      <c r="G87" s="126">
        <f>bilans!F93</f>
        <v>0</v>
      </c>
      <c r="H87" s="126">
        <f>bilans!G93</f>
        <v>0</v>
      </c>
      <c r="I87" s="126">
        <f>bilans!H93</f>
        <v>0</v>
      </c>
    </row>
    <row r="88" spans="1:9" s="1" customFormat="1" ht="15" customHeight="1">
      <c r="A88" s="162" t="s">
        <v>181</v>
      </c>
      <c r="B88" s="161" t="s">
        <v>182</v>
      </c>
      <c r="C88" s="189"/>
      <c r="D88" s="189">
        <f>bilans!C94</f>
        <v>0</v>
      </c>
      <c r="E88" s="189">
        <f>bilans!D94</f>
        <v>0</v>
      </c>
      <c r="F88" s="126">
        <f>bilans!E94</f>
        <v>0</v>
      </c>
      <c r="G88" s="126">
        <f>bilans!F94</f>
        <v>0</v>
      </c>
      <c r="H88" s="126">
        <f>bilans!G94</f>
        <v>0</v>
      </c>
      <c r="I88" s="126">
        <f>bilans!H94</f>
        <v>0</v>
      </c>
    </row>
    <row r="89" spans="1:9" s="1" customFormat="1" ht="15" customHeight="1">
      <c r="A89" s="162" t="s">
        <v>133</v>
      </c>
      <c r="B89" s="161" t="s">
        <v>132</v>
      </c>
      <c r="C89" s="189"/>
      <c r="D89" s="189">
        <f>bilans!C95</f>
        <v>0</v>
      </c>
      <c r="E89" s="126">
        <f>bilans!D95</f>
        <v>0</v>
      </c>
      <c r="F89" s="126">
        <f>bilans!E95</f>
        <v>0</v>
      </c>
      <c r="G89" s="126">
        <f>bilans!F95</f>
        <v>0</v>
      </c>
      <c r="H89" s="126">
        <f>bilans!G95</f>
        <v>0</v>
      </c>
      <c r="I89" s="126">
        <f>bilans!H95</f>
        <v>0</v>
      </c>
    </row>
    <row r="90" spans="1:9" s="1" customFormat="1" ht="15" customHeight="1">
      <c r="A90" s="162">
        <v>3</v>
      </c>
      <c r="B90" s="161" t="s">
        <v>183</v>
      </c>
      <c r="C90" s="189"/>
      <c r="D90" s="189">
        <f>bilans!C96</f>
        <v>0</v>
      </c>
      <c r="E90" s="189">
        <f>bilans!D96</f>
        <v>0</v>
      </c>
      <c r="F90" s="189">
        <f>bilans!E96</f>
        <v>0</v>
      </c>
      <c r="G90" s="189">
        <f>bilans!F96</f>
        <v>0</v>
      </c>
      <c r="H90" s="126">
        <f>bilans!G96</f>
        <v>0</v>
      </c>
      <c r="I90" s="126">
        <f>bilans!H96</f>
        <v>0</v>
      </c>
    </row>
    <row r="91" spans="1:9" s="1" customFormat="1" ht="15" customHeight="1">
      <c r="A91" s="182" t="s">
        <v>108</v>
      </c>
      <c r="B91" s="46" t="s">
        <v>173</v>
      </c>
      <c r="C91" s="52">
        <f>SUM(C92:C93)</f>
        <v>0</v>
      </c>
      <c r="D91" s="52">
        <f t="shared" ref="D91:F91" si="56">SUM(D92:D93)</f>
        <v>0</v>
      </c>
      <c r="E91" s="52">
        <f t="shared" si="56"/>
        <v>0</v>
      </c>
      <c r="F91" s="52">
        <f t="shared" si="56"/>
        <v>0</v>
      </c>
      <c r="G91" s="52">
        <f t="shared" ref="G91" si="57">SUM(G92:G93)</f>
        <v>0</v>
      </c>
      <c r="H91" s="52">
        <f t="shared" ref="H91" si="58">SUM(H92:H93)</f>
        <v>0</v>
      </c>
      <c r="I91" s="52">
        <f t="shared" ref="I91" si="59">SUM(I92:I93)</f>
        <v>0</v>
      </c>
    </row>
    <row r="92" spans="1:9" s="1" customFormat="1" ht="15" customHeight="1">
      <c r="A92" s="183">
        <v>1</v>
      </c>
      <c r="B92" s="167" t="s">
        <v>172</v>
      </c>
      <c r="C92" s="186"/>
      <c r="D92" s="186">
        <f>bilans!C98</f>
        <v>0</v>
      </c>
      <c r="E92" s="175">
        <f>bilans!D98</f>
        <v>0</v>
      </c>
      <c r="F92" s="175">
        <f>bilans!E98</f>
        <v>0</v>
      </c>
      <c r="G92" s="175">
        <f>bilans!F98</f>
        <v>0</v>
      </c>
      <c r="H92" s="175">
        <f>bilans!G98</f>
        <v>0</v>
      </c>
      <c r="I92" s="175">
        <f>bilans!H98</f>
        <v>0</v>
      </c>
    </row>
    <row r="93" spans="1:9" s="1" customFormat="1" ht="15" customHeight="1" thickBot="1">
      <c r="A93" s="403">
        <v>2</v>
      </c>
      <c r="B93" s="167" t="s">
        <v>126</v>
      </c>
      <c r="C93" s="187"/>
      <c r="D93" s="187">
        <f>bilans!C99</f>
        <v>0</v>
      </c>
      <c r="E93" s="188">
        <f>bilans!D99</f>
        <v>0</v>
      </c>
      <c r="F93" s="188">
        <f>bilans!E99</f>
        <v>0</v>
      </c>
      <c r="G93" s="134">
        <f>bilans!F99</f>
        <v>0</v>
      </c>
      <c r="H93" s="134">
        <f>bilans!G99</f>
        <v>0</v>
      </c>
      <c r="I93" s="134">
        <f>bilans!H99</f>
        <v>0</v>
      </c>
    </row>
    <row r="94" spans="1:9" s="1" customFormat="1" ht="15" customHeight="1" thickBot="1">
      <c r="A94" s="431"/>
      <c r="B94" s="429" t="s">
        <v>6</v>
      </c>
      <c r="C94" s="430">
        <f>C50+C60</f>
        <v>0</v>
      </c>
      <c r="D94" s="430">
        <f t="shared" ref="D94:I94" si="60">D50+D60</f>
        <v>0</v>
      </c>
      <c r="E94" s="430">
        <f t="shared" si="60"/>
        <v>0</v>
      </c>
      <c r="F94" s="430">
        <f t="shared" si="60"/>
        <v>0</v>
      </c>
      <c r="G94" s="430">
        <f t="shared" si="60"/>
        <v>0</v>
      </c>
      <c r="H94" s="430">
        <f t="shared" si="60"/>
        <v>0</v>
      </c>
      <c r="I94" s="430">
        <f t="shared" si="60"/>
        <v>0</v>
      </c>
    </row>
    <row r="95" spans="1:9" s="1" customFormat="1" ht="15" customHeight="1">
      <c r="B95" s="25" t="s">
        <v>7</v>
      </c>
      <c r="C95" s="127">
        <f t="shared" ref="C95:I95" si="61">C46-C94</f>
        <v>0</v>
      </c>
      <c r="D95" s="127">
        <f t="shared" si="61"/>
        <v>0</v>
      </c>
      <c r="E95" s="127">
        <f t="shared" si="61"/>
        <v>0</v>
      </c>
      <c r="F95" s="127">
        <f t="shared" si="61"/>
        <v>0</v>
      </c>
      <c r="G95" s="127">
        <f t="shared" si="61"/>
        <v>0</v>
      </c>
      <c r="H95" s="127">
        <f t="shared" si="61"/>
        <v>0</v>
      </c>
      <c r="I95" s="127">
        <f t="shared" si="61"/>
        <v>0</v>
      </c>
    </row>
    <row r="97" spans="2:2">
      <c r="B97" s="121"/>
    </row>
    <row r="98" spans="2:2">
      <c r="B98" s="121"/>
    </row>
  </sheetData>
  <pageMargins left="0.70866141732283472" right="0.70866141732283472" top="0.74803149606299213" bottom="0.74803149606299213" header="0.51181102362204722" footer="0.51181102362204722"/>
  <pageSetup paperSize="9" scale="70" firstPageNumber="0" orientation="portrait" r:id="rId1"/>
  <headerFooter alignWithMargins="0"/>
  <rowBreaks count="1" manualBreakCount="1">
    <brk id="46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K27"/>
  <sheetViews>
    <sheetView zoomScaleNormal="100" workbookViewId="0">
      <pane xSplit="2" ySplit="2" topLeftCell="C3" activePane="bottomRight" state="frozen"/>
      <selection activeCell="Q16" sqref="Q16"/>
      <selection pane="topRight" activeCell="Q16" sqref="Q16"/>
      <selection pane="bottomLeft" activeCell="Q16" sqref="Q16"/>
      <selection pane="bottomRight" activeCell="Q16" sqref="Q16"/>
    </sheetView>
  </sheetViews>
  <sheetFormatPr defaultColWidth="8.85546875" defaultRowHeight="12.75"/>
  <cols>
    <col min="1" max="1" width="4.140625" style="135" customWidth="1"/>
    <col min="2" max="2" width="45.5703125" style="135" customWidth="1"/>
    <col min="3" max="3" width="9.7109375" style="135" hidden="1" customWidth="1"/>
    <col min="4" max="9" width="9.7109375" style="135" customWidth="1"/>
    <col min="10" max="16384" width="8.85546875" style="135"/>
  </cols>
  <sheetData>
    <row r="1" spans="2:11" ht="13.5" thickBot="1">
      <c r="B1" s="324" t="str">
        <f>rachunek!B2</f>
        <v>Nazwa Klienta:</v>
      </c>
      <c r="C1" s="160"/>
      <c r="D1" s="686" t="s">
        <v>296</v>
      </c>
      <c r="E1" s="251"/>
      <c r="F1" s="251"/>
      <c r="G1" s="251"/>
      <c r="H1" s="251"/>
      <c r="I1" s="251"/>
      <c r="J1" s="251"/>
    </row>
    <row r="2" spans="2:11" s="5" customFormat="1" ht="15" customHeight="1" thickBot="1">
      <c r="B2" s="460" t="s">
        <v>0</v>
      </c>
      <c r="C2" s="461">
        <f>rachunek!C3</f>
        <v>44196</v>
      </c>
      <c r="D2" s="461">
        <f>rachunek!D3</f>
        <v>45291</v>
      </c>
      <c r="E2" s="461">
        <f>rachunek!E3</f>
        <v>45657</v>
      </c>
      <c r="F2" s="461" t="str">
        <f>rachunek!F3</f>
        <v>…..2025</v>
      </c>
      <c r="G2" s="461">
        <f>rachunek!G3</f>
        <v>46022</v>
      </c>
      <c r="H2" s="461">
        <f>rachunek!H3</f>
        <v>46387</v>
      </c>
      <c r="I2" s="461">
        <f>rachunek!I3</f>
        <v>46752</v>
      </c>
    </row>
    <row r="3" spans="2:11" s="5" customFormat="1" ht="15.6" customHeight="1">
      <c r="B3" s="11" t="s">
        <v>24</v>
      </c>
      <c r="C3" s="28"/>
      <c r="D3" s="326"/>
      <c r="E3" s="326">
        <f>rachunek!E50</f>
        <v>0</v>
      </c>
      <c r="F3" s="326">
        <f>rachunek!F50</f>
        <v>0</v>
      </c>
      <c r="G3" s="326">
        <f>rachunek!G50</f>
        <v>0</v>
      </c>
      <c r="H3" s="326">
        <f>rachunek!H50</f>
        <v>0</v>
      </c>
      <c r="I3" s="326">
        <f>rachunek!I50</f>
        <v>0</v>
      </c>
    </row>
    <row r="4" spans="2:11" s="5" customFormat="1" ht="15.6" customHeight="1">
      <c r="B4" s="12" t="s">
        <v>25</v>
      </c>
      <c r="C4" s="29"/>
      <c r="D4" s="37"/>
      <c r="E4" s="37">
        <f>rachunek!E11</f>
        <v>0</v>
      </c>
      <c r="F4" s="37">
        <f>rachunek!F11</f>
        <v>0</v>
      </c>
      <c r="G4" s="37">
        <f>rachunek!G11</f>
        <v>0</v>
      </c>
      <c r="H4" s="37">
        <f>rachunek!H11</f>
        <v>0</v>
      </c>
      <c r="I4" s="37">
        <f>rachunek!I11</f>
        <v>0</v>
      </c>
    </row>
    <row r="5" spans="2:11" s="5" customFormat="1" ht="15.6" customHeight="1">
      <c r="B5" s="12" t="s">
        <v>26</v>
      </c>
      <c r="C5" s="37"/>
      <c r="D5" s="37"/>
      <c r="E5" s="37">
        <f>aktywa_pasywa!D23-aktywa_pasywa!E23</f>
        <v>0</v>
      </c>
      <c r="F5" s="37">
        <f>aktywa_pasywa!D23-aktywa_pasywa!F23</f>
        <v>0</v>
      </c>
      <c r="G5" s="37">
        <f>aktywa_pasywa!F23-aktywa_pasywa!G23</f>
        <v>0</v>
      </c>
      <c r="H5" s="37">
        <f>aktywa_pasywa!G23-aktywa_pasywa!H23</f>
        <v>0</v>
      </c>
      <c r="I5" s="37">
        <f>aktywa_pasywa!H23-aktywa_pasywa!I23</f>
        <v>0</v>
      </c>
    </row>
    <row r="6" spans="2:11" s="4" customFormat="1" ht="15.6" customHeight="1">
      <c r="B6" s="12" t="s">
        <v>27</v>
      </c>
      <c r="C6" s="37"/>
      <c r="D6" s="37"/>
      <c r="E6" s="37">
        <f>aktywa_pasywa!D24-aktywa_pasywa!E24</f>
        <v>0</v>
      </c>
      <c r="F6" s="37">
        <f>aktywa_pasywa!D24-aktywa_pasywa!F24</f>
        <v>0</v>
      </c>
      <c r="G6" s="37">
        <f>aktywa_pasywa!F24-aktywa_pasywa!G24</f>
        <v>0</v>
      </c>
      <c r="H6" s="37">
        <f>aktywa_pasywa!G24-aktywa_pasywa!H24</f>
        <v>0</v>
      </c>
      <c r="I6" s="37">
        <f>aktywa_pasywa!H24-aktywa_pasywa!I24</f>
        <v>0</v>
      </c>
      <c r="J6" s="5"/>
      <c r="K6" s="5"/>
    </row>
    <row r="7" spans="2:11" s="4" customFormat="1" ht="15.6" customHeight="1">
      <c r="B7" s="12" t="s">
        <v>28</v>
      </c>
      <c r="C7" s="37"/>
      <c r="D7" s="37"/>
      <c r="E7" s="37">
        <f>(aktywa_pasywa!E61+aktywa_pasywa!E65+aktywa_pasywa!E72-aktywa_pasywa!E68-aktywa_pasywa!E79)-(aktywa_pasywa!D61 +aktywa_pasywa!D65+aktywa_pasywa!D72-aktywa_pasywa!D68-aktywa_pasywa!D79)</f>
        <v>0</v>
      </c>
      <c r="F7" s="37">
        <f>(aktywa_pasywa!F61+aktywa_pasywa!F65+aktywa_pasywa!F72-aktywa_pasywa!F68-aktywa_pasywa!F79)-(aktywa_pasywa!D61 +aktywa_pasywa!D65+aktywa_pasywa!D72-aktywa_pasywa!D68-aktywa_pasywa!D79)</f>
        <v>0</v>
      </c>
      <c r="G7" s="37">
        <f>(aktywa_pasywa!G61+aktywa_pasywa!G65+aktywa_pasywa!G72-aktywa_pasywa!G68-aktywa_pasywa!G79)-(aktywa_pasywa!F61 +aktywa_pasywa!F65+aktywa_pasywa!F72-aktywa_pasywa!F68-aktywa_pasywa!F79)</f>
        <v>0</v>
      </c>
      <c r="H7" s="37">
        <f>(aktywa_pasywa!H61+aktywa_pasywa!H65+aktywa_pasywa!H72-aktywa_pasywa!H68-aktywa_pasywa!H79)-(aktywa_pasywa!G61 +aktywa_pasywa!G65+aktywa_pasywa!G72-aktywa_pasywa!G68-aktywa_pasywa!G79)</f>
        <v>0</v>
      </c>
      <c r="I7" s="37">
        <f>(aktywa_pasywa!I61+aktywa_pasywa!I65+aktywa_pasywa!I72-aktywa_pasywa!I68-aktywa_pasywa!I79)-(aktywa_pasywa!H61 +aktywa_pasywa!H65+aktywa_pasywa!H72-aktywa_pasywa!H68-aktywa_pasywa!H79)</f>
        <v>0</v>
      </c>
      <c r="J7" s="5"/>
      <c r="K7" s="5"/>
    </row>
    <row r="8" spans="2:11" s="4" customFormat="1" ht="15.6" customHeight="1" thickBot="1">
      <c r="B8" s="13" t="s">
        <v>29</v>
      </c>
      <c r="C8" s="30"/>
      <c r="D8" s="327"/>
      <c r="E8" s="327">
        <f>(aktywa_pasywa!D43-aktywa_pasywa!E43)+(aktywa_pasywa!E91-aktywa_pasywa!D91)</f>
        <v>0</v>
      </c>
      <c r="F8" s="327">
        <f>(aktywa_pasywa!D43-aktywa_pasywa!F43)+(aktywa_pasywa!F91-aktywa_pasywa!D91)</f>
        <v>0</v>
      </c>
      <c r="G8" s="327">
        <f>(aktywa_pasywa!F43-aktywa_pasywa!G43)+(aktywa_pasywa!G91-aktywa_pasywa!F91)</f>
        <v>0</v>
      </c>
      <c r="H8" s="327">
        <f>(aktywa_pasywa!G43-aktywa_pasywa!H43)+(aktywa_pasywa!H91-aktywa_pasywa!G91)</f>
        <v>0</v>
      </c>
      <c r="I8" s="327">
        <f>(aktywa_pasywa!H43-aktywa_pasywa!I43)+(aktywa_pasywa!I91-aktywa_pasywa!H91)</f>
        <v>0</v>
      </c>
      <c r="J8" s="5"/>
      <c r="K8" s="5"/>
    </row>
    <row r="9" spans="2:11" s="4" customFormat="1" ht="15.6" customHeight="1" thickBot="1">
      <c r="B9" s="457" t="s">
        <v>8</v>
      </c>
      <c r="C9" s="456">
        <f t="shared" ref="C9:I9" si="0">SUM(C3:C8)</f>
        <v>0</v>
      </c>
      <c r="D9" s="456">
        <f t="shared" si="0"/>
        <v>0</v>
      </c>
      <c r="E9" s="456">
        <f t="shared" si="0"/>
        <v>0</v>
      </c>
      <c r="F9" s="456">
        <f t="shared" si="0"/>
        <v>0</v>
      </c>
      <c r="G9" s="456">
        <f t="shared" si="0"/>
        <v>0</v>
      </c>
      <c r="H9" s="456">
        <f t="shared" si="0"/>
        <v>0</v>
      </c>
      <c r="I9" s="456">
        <f t="shared" si="0"/>
        <v>0</v>
      </c>
      <c r="J9" s="5"/>
      <c r="K9" s="5"/>
    </row>
    <row r="10" spans="2:11" s="4" customFormat="1" ht="15.6" customHeight="1">
      <c r="B10" s="14" t="s">
        <v>9</v>
      </c>
      <c r="C10" s="32"/>
      <c r="D10" s="31"/>
      <c r="E10" s="31"/>
      <c r="F10" s="31"/>
      <c r="G10" s="31"/>
      <c r="H10" s="32"/>
      <c r="I10" s="32"/>
      <c r="J10" s="5"/>
      <c r="K10" s="5"/>
    </row>
    <row r="11" spans="2:11" s="4" customFormat="1" ht="15.6" customHeight="1" thickBot="1">
      <c r="B11" s="15" t="s">
        <v>10</v>
      </c>
      <c r="C11" s="37"/>
      <c r="D11" s="37"/>
      <c r="E11" s="37">
        <f>aktywa_pasywa!E3-aktywa_pasywa!D3+rachunek!E11</f>
        <v>0</v>
      </c>
      <c r="F11" s="37">
        <f>aktywa_pasywa!F3-aktywa_pasywa!D3+rachunek!F11</f>
        <v>0</v>
      </c>
      <c r="G11" s="37">
        <f>aktywa_pasywa!G3-aktywa_pasywa!F3+rachunek!G11</f>
        <v>0</v>
      </c>
      <c r="H11" s="37">
        <f>aktywa_pasywa!H3-aktywa_pasywa!G3+rachunek!H11</f>
        <v>0</v>
      </c>
      <c r="I11" s="37">
        <f>aktywa_pasywa!I3-aktywa_pasywa!H3+rachunek!I11</f>
        <v>0</v>
      </c>
      <c r="J11" s="5"/>
      <c r="K11" s="5"/>
    </row>
    <row r="12" spans="2:11" s="4" customFormat="1" ht="15.6" customHeight="1" thickBot="1">
      <c r="B12" s="457" t="s">
        <v>11</v>
      </c>
      <c r="C12" s="456">
        <f t="shared" ref="C12:H12" si="1">C10-C11</f>
        <v>0</v>
      </c>
      <c r="D12" s="456">
        <f t="shared" si="1"/>
        <v>0</v>
      </c>
      <c r="E12" s="456">
        <f t="shared" si="1"/>
        <v>0</v>
      </c>
      <c r="F12" s="456">
        <f t="shared" si="1"/>
        <v>0</v>
      </c>
      <c r="G12" s="456">
        <f t="shared" si="1"/>
        <v>0</v>
      </c>
      <c r="H12" s="456">
        <f t="shared" si="1"/>
        <v>0</v>
      </c>
      <c r="I12" s="456">
        <f t="shared" ref="I12" si="2">I10-I11</f>
        <v>0</v>
      </c>
      <c r="J12" s="5"/>
      <c r="K12" s="5"/>
    </row>
    <row r="13" spans="2:11" s="4" customFormat="1" ht="15.6" customHeight="1">
      <c r="B13" s="16" t="s">
        <v>12</v>
      </c>
      <c r="C13" s="97"/>
      <c r="D13" s="97"/>
      <c r="E13" s="97">
        <f>IF(aktywa_pasywa!E50-aktywa_pasywa!E58&gt;aktywa_pasywa!D50,aktywa_pasywa!E50-aktywa_pasywa!E58-aktywa_pasywa!D50,0)</f>
        <v>0</v>
      </c>
      <c r="F13" s="97">
        <f>IF(aktywa_pasywa!F50-aktywa_pasywa!F58&gt;aktywa_pasywa!D50,aktywa_pasywa!F50-aktywa_pasywa!F58-aktywa_pasywa!D50,0)</f>
        <v>0</v>
      </c>
      <c r="G13" s="97">
        <f>IF(aktywa_pasywa!G50-aktywa_pasywa!G58&gt;aktywa_pasywa!F50,aktywa_pasywa!G50-aktywa_pasywa!G58-aktywa_pasywa!F50,0)</f>
        <v>0</v>
      </c>
      <c r="H13" s="97">
        <f>IF(aktywa_pasywa!H50-aktywa_pasywa!H58&gt;aktywa_pasywa!G50,aktywa_pasywa!H50-aktywa_pasywa!H58-aktywa_pasywa!G50,0)</f>
        <v>0</v>
      </c>
      <c r="I13" s="97">
        <f>IF(aktywa_pasywa!I50-aktywa_pasywa!I58&gt;aktywa_pasywa!H50,aktywa_pasywa!I50-aktywa_pasywa!I58-aktywa_pasywa!H50,0)</f>
        <v>0</v>
      </c>
      <c r="J13" s="5"/>
      <c r="K13" s="5"/>
    </row>
    <row r="14" spans="2:11" s="4" customFormat="1" ht="15.6" customHeight="1">
      <c r="B14" s="15" t="s">
        <v>30</v>
      </c>
      <c r="C14" s="37"/>
      <c r="D14" s="37"/>
      <c r="E14" s="37">
        <f>IF(aktywa_pasywa!E68+aktywa_pasywa!E79&gt;aktywa_pasywa!D68+aktywa_pasywa!D79,aktywa_pasywa!E68+aktywa_pasywa!E79-aktywa_pasywa!D68-aktywa_pasywa!D79,0)</f>
        <v>0</v>
      </c>
      <c r="F14" s="37">
        <f>IF(aktywa_pasywa!F68+aktywa_pasywa!F79&gt;aktywa_pasywa!D68+aktywa_pasywa!D79,aktywa_pasywa!F68+aktywa_pasywa!F79-aktywa_pasywa!D68-aktywa_pasywa!D79,0)</f>
        <v>0</v>
      </c>
      <c r="G14" s="37">
        <f>IF(aktywa_pasywa!G68+aktywa_pasywa!G79&gt;aktywa_pasywa!F68+aktywa_pasywa!F79,aktywa_pasywa!G68+aktywa_pasywa!G79-aktywa_pasywa!F68-aktywa_pasywa!F79,0)</f>
        <v>0</v>
      </c>
      <c r="H14" s="37">
        <f>IF(aktywa_pasywa!H68+aktywa_pasywa!H79&gt;aktywa_pasywa!G68+aktywa_pasywa!G79,aktywa_pasywa!H68+aktywa_pasywa!H79-aktywa_pasywa!G68-aktywa_pasywa!G79,0)</f>
        <v>0</v>
      </c>
      <c r="I14" s="37">
        <f>IF(aktywa_pasywa!I68+aktywa_pasywa!I79&gt;aktywa_pasywa!H68+aktywa_pasywa!H79,aktywa_pasywa!I68+aktywa_pasywa!I79-aktywa_pasywa!H68-aktywa_pasywa!H79,0)</f>
        <v>0</v>
      </c>
      <c r="J14" s="5"/>
      <c r="K14" s="5"/>
    </row>
    <row r="15" spans="2:11" s="4" customFormat="1" ht="15.6" customHeight="1">
      <c r="B15" s="15" t="s">
        <v>13</v>
      </c>
      <c r="C15" s="33"/>
      <c r="D15" s="33"/>
      <c r="E15" s="33"/>
      <c r="F15" s="322"/>
      <c r="G15" s="33"/>
      <c r="H15" s="33"/>
      <c r="I15" s="33"/>
      <c r="J15" s="5"/>
      <c r="K15" s="5"/>
    </row>
    <row r="16" spans="2:11" s="4" customFormat="1" ht="15.6" customHeight="1">
      <c r="B16" s="15" t="s">
        <v>14</v>
      </c>
      <c r="C16" s="37"/>
      <c r="D16" s="37"/>
      <c r="E16" s="37">
        <f>IF(aktywa_pasywa!E50-aktywa_pasywa!E58&lt;aktywa_pasywa!D50,aktywa_pasywa!E50-aktywa_pasywa!E58-aktywa_pasywa!D50,0)</f>
        <v>0</v>
      </c>
      <c r="F16" s="37">
        <f>IF(aktywa_pasywa!F50-aktywa_pasywa!F58&lt;aktywa_pasywa!D50,aktywa_pasywa!F50-aktywa_pasywa!F58-aktywa_pasywa!D50,0)</f>
        <v>0</v>
      </c>
      <c r="G16" s="37">
        <f>IF(aktywa_pasywa!G50-aktywa_pasywa!G58&lt;aktywa_pasywa!F50,aktywa_pasywa!G50-aktywa_pasywa!G58-aktywa_pasywa!F50,0)</f>
        <v>0</v>
      </c>
      <c r="H16" s="37">
        <f>IF(aktywa_pasywa!H50-aktywa_pasywa!H58&lt;aktywa_pasywa!G50,aktywa_pasywa!H50-aktywa_pasywa!H58-aktywa_pasywa!G50,0)</f>
        <v>0</v>
      </c>
      <c r="I16" s="37">
        <f>IF(aktywa_pasywa!I50-aktywa_pasywa!I58&lt;aktywa_pasywa!H50,aktywa_pasywa!I50-aktywa_pasywa!I58-aktywa_pasywa!H50,0)</f>
        <v>0</v>
      </c>
      <c r="J16" s="5"/>
      <c r="K16" s="5"/>
    </row>
    <row r="17" spans="2:11" s="4" customFormat="1" ht="15.6" customHeight="1">
      <c r="B17" s="15" t="s">
        <v>15</v>
      </c>
      <c r="C17" s="37"/>
      <c r="D17" s="37"/>
      <c r="E17" s="37">
        <f>IF(aktywa_pasywa!E68+aktywa_pasywa!E79&lt;aktywa_pasywa!D68+aktywa_pasywa!D79,aktywa_pasywa!E68+aktywa_pasywa!E79-aktywa_pasywa!D68-aktywa_pasywa!D79,0)</f>
        <v>0</v>
      </c>
      <c r="F17" s="37">
        <f>IF(aktywa_pasywa!F68+aktywa_pasywa!F79&lt;aktywa_pasywa!D68+aktywa_pasywa!D79,aktywa_pasywa!F68+aktywa_pasywa!F79-aktywa_pasywa!D68-aktywa_pasywa!D79,0)</f>
        <v>0</v>
      </c>
      <c r="G17" s="37">
        <f>IF(aktywa_pasywa!G68+aktywa_pasywa!G79&lt;aktywa_pasywa!F68+aktywa_pasywa!F79,aktywa_pasywa!G68+aktywa_pasywa!G79-aktywa_pasywa!F68-aktywa_pasywa!F79,0)</f>
        <v>0</v>
      </c>
      <c r="H17" s="37">
        <f>IF(aktywa_pasywa!H68+aktywa_pasywa!H79&lt;aktywa_pasywa!G68+aktywa_pasywa!G79,aktywa_pasywa!H68+aktywa_pasywa!H79-aktywa_pasywa!G68-aktywa_pasywa!G79,0)</f>
        <v>0</v>
      </c>
      <c r="I17" s="37">
        <f>IF(aktywa_pasywa!I68+aktywa_pasywa!I79&lt;aktywa_pasywa!H68+aktywa_pasywa!H79,aktywa_pasywa!I68+aktywa_pasywa!I79-aktywa_pasywa!H68-aktywa_pasywa!H79,0)</f>
        <v>0</v>
      </c>
      <c r="J17" s="5"/>
      <c r="K17" s="5"/>
    </row>
    <row r="18" spans="2:11" s="4" customFormat="1" ht="15.6" customHeight="1" thickBot="1">
      <c r="B18" s="17" t="s">
        <v>16</v>
      </c>
      <c r="C18" s="34"/>
      <c r="D18" s="34"/>
      <c r="E18" s="34"/>
      <c r="F18" s="34"/>
      <c r="G18" s="34"/>
      <c r="H18" s="34"/>
      <c r="I18" s="34"/>
      <c r="J18" s="5"/>
      <c r="K18" s="5"/>
    </row>
    <row r="19" spans="2:11" s="4" customFormat="1" ht="15.6" customHeight="1" thickBot="1">
      <c r="B19" s="458" t="s">
        <v>17</v>
      </c>
      <c r="C19" s="459">
        <f>SUM(C13:C18)</f>
        <v>0</v>
      </c>
      <c r="D19" s="459">
        <f t="shared" ref="D19:I19" si="3">SUM(D13:D18)</f>
        <v>0</v>
      </c>
      <c r="E19" s="459">
        <f t="shared" si="3"/>
        <v>0</v>
      </c>
      <c r="F19" s="459">
        <f t="shared" si="3"/>
        <v>0</v>
      </c>
      <c r="G19" s="459">
        <f t="shared" si="3"/>
        <v>0</v>
      </c>
      <c r="H19" s="459">
        <f t="shared" si="3"/>
        <v>0</v>
      </c>
      <c r="I19" s="459">
        <f t="shared" si="3"/>
        <v>0</v>
      </c>
      <c r="J19" s="5"/>
      <c r="K19" s="5"/>
    </row>
    <row r="20" spans="2:11" s="4" customFormat="1" ht="15.6" customHeight="1" thickBot="1">
      <c r="B20" s="462" t="s">
        <v>18</v>
      </c>
      <c r="C20" s="463">
        <f>C9+C12+C19</f>
        <v>0</v>
      </c>
      <c r="D20" s="463">
        <f t="shared" ref="D20:I20" si="4">D9+D12+D19</f>
        <v>0</v>
      </c>
      <c r="E20" s="463">
        <f t="shared" si="4"/>
        <v>0</v>
      </c>
      <c r="F20" s="463">
        <f t="shared" si="4"/>
        <v>0</v>
      </c>
      <c r="G20" s="463">
        <f t="shared" si="4"/>
        <v>0</v>
      </c>
      <c r="H20" s="463">
        <f t="shared" si="4"/>
        <v>0</v>
      </c>
      <c r="I20" s="463">
        <f t="shared" si="4"/>
        <v>0</v>
      </c>
      <c r="J20" s="5"/>
      <c r="K20" s="5"/>
    </row>
    <row r="21" spans="2:11" s="4" customFormat="1" ht="15.6" customHeight="1">
      <c r="B21" s="18" t="s">
        <v>19</v>
      </c>
      <c r="C21" s="35"/>
      <c r="D21" s="35"/>
      <c r="E21" s="35">
        <f>aktywa_pasywa!E37-aktywa_pasywa!D37</f>
        <v>0</v>
      </c>
      <c r="F21" s="35">
        <f>aktywa_pasywa!F37-aktywa_pasywa!D37</f>
        <v>0</v>
      </c>
      <c r="G21" s="35">
        <f>aktywa_pasywa!G37-aktywa_pasywa!F37</f>
        <v>0</v>
      </c>
      <c r="H21" s="35">
        <f>aktywa_pasywa!H37-aktywa_pasywa!G37</f>
        <v>0</v>
      </c>
      <c r="I21" s="35">
        <f>aktywa_pasywa!I37-aktywa_pasywa!H37</f>
        <v>0</v>
      </c>
      <c r="J21" s="5"/>
      <c r="K21" s="5"/>
    </row>
    <row r="22" spans="2:11" s="4" customFormat="1" ht="15.6" customHeight="1" thickBot="1">
      <c r="B22" s="19" t="s">
        <v>20</v>
      </c>
      <c r="C22" s="36"/>
      <c r="D22" s="36"/>
      <c r="E22" s="36">
        <f>aktywa_pasywa!D37</f>
        <v>0</v>
      </c>
      <c r="F22" s="36">
        <f>aktywa_pasywa!D37</f>
        <v>0</v>
      </c>
      <c r="G22" s="36">
        <f>aktywa_pasywa!F37</f>
        <v>0</v>
      </c>
      <c r="H22" s="36">
        <f>aktywa_pasywa!G37</f>
        <v>0</v>
      </c>
      <c r="I22" s="36">
        <f>aktywa_pasywa!H37</f>
        <v>0</v>
      </c>
      <c r="J22" s="5"/>
      <c r="K22" s="5"/>
    </row>
    <row r="23" spans="2:11" s="4" customFormat="1" ht="15.6" customHeight="1" thickBot="1">
      <c r="B23" s="455" t="s">
        <v>21</v>
      </c>
      <c r="C23" s="456">
        <f t="shared" ref="C23" si="5">C20+C22</f>
        <v>0</v>
      </c>
      <c r="D23" s="456">
        <f t="shared" ref="D23:H23" si="6">D20+D22</f>
        <v>0</v>
      </c>
      <c r="E23" s="456">
        <f>E20+E22</f>
        <v>0</v>
      </c>
      <c r="F23" s="456">
        <f t="shared" si="6"/>
        <v>0</v>
      </c>
      <c r="G23" s="456">
        <f t="shared" si="6"/>
        <v>0</v>
      </c>
      <c r="H23" s="456">
        <f t="shared" si="6"/>
        <v>0</v>
      </c>
      <c r="I23" s="456">
        <f t="shared" ref="I23" si="7">I20+I22</f>
        <v>0</v>
      </c>
    </row>
    <row r="24" spans="2:11" s="4" customFormat="1" ht="14.25" customHeight="1">
      <c r="B24" s="464" t="s">
        <v>22</v>
      </c>
      <c r="C24" s="465"/>
      <c r="D24" s="465"/>
      <c r="E24" s="465">
        <f>aktywa_pasywa!E37-E23</f>
        <v>0</v>
      </c>
      <c r="F24" s="465">
        <f>aktywa_pasywa!F37-F23</f>
        <v>0</v>
      </c>
      <c r="G24" s="465">
        <f>aktywa_pasywa!G37-G23</f>
        <v>0</v>
      </c>
      <c r="H24" s="465">
        <f>aktywa_pasywa!H37-H23</f>
        <v>0</v>
      </c>
      <c r="I24" s="466">
        <f>aktywa_pasywa!I37-I23</f>
        <v>0</v>
      </c>
    </row>
    <row r="26" spans="2:11">
      <c r="B26" s="121"/>
    </row>
    <row r="27" spans="2:11">
      <c r="B27" s="121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45"/>
  <sheetViews>
    <sheetView topLeftCell="A2" workbookViewId="0">
      <pane xSplit="1" ySplit="2" topLeftCell="B4" activePane="bottomRight" state="frozen"/>
      <selection activeCell="Q16" sqref="Q16"/>
      <selection pane="topRight" activeCell="Q16" sqref="Q16"/>
      <selection pane="bottomLeft" activeCell="Q16" sqref="Q16"/>
      <selection pane="bottomRight" activeCell="Q16" sqref="Q16"/>
    </sheetView>
  </sheetViews>
  <sheetFormatPr defaultRowHeight="12.75"/>
  <cols>
    <col min="1" max="1" width="49.140625" customWidth="1"/>
    <col min="2" max="2" width="9.7109375" hidden="1" customWidth="1"/>
    <col min="3" max="3" width="9.7109375" customWidth="1"/>
    <col min="4" max="6" width="9.28515625" bestFit="1" customWidth="1"/>
    <col min="7" max="7" width="9.28515625" customWidth="1"/>
    <col min="11" max="11" width="10.140625" bestFit="1" customWidth="1"/>
  </cols>
  <sheetData>
    <row r="1" spans="1:9">
      <c r="A1" s="21"/>
    </row>
    <row r="2" spans="1:9">
      <c r="A2" s="324" t="str">
        <f>rachunek!B2</f>
        <v>Nazwa Klienta:</v>
      </c>
      <c r="B2" s="250"/>
      <c r="C2" s="1"/>
      <c r="D2" s="1"/>
      <c r="E2" s="1"/>
      <c r="F2" s="1"/>
      <c r="G2" s="1"/>
      <c r="H2" s="1"/>
      <c r="I2" s="1"/>
    </row>
    <row r="3" spans="1:9">
      <c r="A3" s="468" t="s">
        <v>45</v>
      </c>
      <c r="B3" s="412">
        <f>rachunek!C3</f>
        <v>44196</v>
      </c>
      <c r="C3" s="412">
        <f>rachunek!D3</f>
        <v>45291</v>
      </c>
      <c r="D3" s="412">
        <f>rachunek!E3</f>
        <v>45657</v>
      </c>
      <c r="E3" s="412" t="str">
        <f>rachunek!F3</f>
        <v>…..2025</v>
      </c>
      <c r="F3" s="412">
        <f>rachunek!G3</f>
        <v>46022</v>
      </c>
      <c r="G3" s="412">
        <f>rachunek!H3</f>
        <v>46387</v>
      </c>
      <c r="H3" s="412">
        <f>rachunek!I3</f>
        <v>46752</v>
      </c>
      <c r="I3" s="1"/>
    </row>
    <row r="4" spans="1:9">
      <c r="A4" s="22" t="s">
        <v>41</v>
      </c>
      <c r="B4" s="117"/>
      <c r="C4" s="117"/>
      <c r="D4" s="117"/>
      <c r="E4" s="117"/>
      <c r="F4" s="117"/>
      <c r="G4" s="117"/>
      <c r="H4" s="117"/>
      <c r="I4" s="5"/>
    </row>
    <row r="5" spans="1:9">
      <c r="A5" s="157" t="s">
        <v>102</v>
      </c>
      <c r="B5" s="156" t="e">
        <f>ROUND((rachunek!C9-rachunek!C20)/rachunek!C9,4)</f>
        <v>#DIV/0!</v>
      </c>
      <c r="C5" s="156" t="e">
        <f>ROUND((rachunek!D9-rachunek!D20)/rachunek!D9,4)</f>
        <v>#DIV/0!</v>
      </c>
      <c r="D5" s="156" t="e">
        <f>ROUND((rachunek!E9-rachunek!E20)/rachunek!E9,4)</f>
        <v>#DIV/0!</v>
      </c>
      <c r="E5" s="156" t="e">
        <f>ROUND((rachunek!F9-rachunek!F20)/rachunek!F9,4)</f>
        <v>#DIV/0!</v>
      </c>
      <c r="F5" s="156" t="e">
        <f>ROUND((rachunek!G9-rachunek!G20)/rachunek!G9,4)</f>
        <v>#DIV/0!</v>
      </c>
      <c r="G5" s="156" t="e">
        <f>ROUND((rachunek!H9-rachunek!H20)/rachunek!H9,4)</f>
        <v>#DIV/0!</v>
      </c>
      <c r="H5" s="156" t="e">
        <f>ROUND((rachunek!I9-rachunek!I20)/rachunek!I9,4)</f>
        <v>#DIV/0!</v>
      </c>
      <c r="I5" s="5"/>
    </row>
    <row r="6" spans="1:9">
      <c r="A6" s="157" t="s">
        <v>34</v>
      </c>
      <c r="B6" s="156" t="e">
        <f>ROUND(rachunek!C21/rachunek!C4,4)</f>
        <v>#DIV/0!</v>
      </c>
      <c r="C6" s="156" t="e">
        <f>ROUND(rachunek!D21/rachunek!D4,4)</f>
        <v>#DIV/0!</v>
      </c>
      <c r="D6" s="156" t="e">
        <f>ROUND(rachunek!E21/rachunek!E4,4)</f>
        <v>#DIV/0!</v>
      </c>
      <c r="E6" s="156" t="e">
        <f>ROUND(rachunek!F21/rachunek!F4,4)</f>
        <v>#DIV/0!</v>
      </c>
      <c r="F6" s="156" t="e">
        <f>ROUND(rachunek!G21/rachunek!G4,4)</f>
        <v>#DIV/0!</v>
      </c>
      <c r="G6" s="156" t="e">
        <f>ROUND(rachunek!H21/rachunek!H4,4)</f>
        <v>#DIV/0!</v>
      </c>
      <c r="H6" s="156" t="e">
        <f>ROUND(rachunek!I21/rachunek!I4,4)</f>
        <v>#DIV/0!</v>
      </c>
      <c r="I6" s="5"/>
    </row>
    <row r="7" spans="1:9">
      <c r="A7" s="157" t="s">
        <v>101</v>
      </c>
      <c r="B7" s="156" t="e">
        <f>ROUND(rachunek!C31/(rachunek!C4+rachunek!C22),4)</f>
        <v>#DIV/0!</v>
      </c>
      <c r="C7" s="156" t="e">
        <f>ROUND(rachunek!D31/(rachunek!D4+rachunek!D22),4)</f>
        <v>#DIV/0!</v>
      </c>
      <c r="D7" s="156" t="e">
        <f>ROUND(rachunek!E31/(rachunek!E4+rachunek!E22),4)</f>
        <v>#DIV/0!</v>
      </c>
      <c r="E7" s="156" t="e">
        <f>ROUND(rachunek!F31/(rachunek!F4+rachunek!F22),4)</f>
        <v>#DIV/0!</v>
      </c>
      <c r="F7" s="156" t="e">
        <f>ROUND(rachunek!G31/(rachunek!G4+rachunek!G22),4)</f>
        <v>#DIV/0!</v>
      </c>
      <c r="G7" s="156" t="e">
        <f>ROUND(rachunek!H31/(rachunek!H4+rachunek!H22),4)</f>
        <v>#DIV/0!</v>
      </c>
      <c r="H7" s="156" t="e">
        <f>ROUND(rachunek!I31/(rachunek!I4+rachunek!I22),4)</f>
        <v>#DIV/0!</v>
      </c>
      <c r="I7" s="5"/>
    </row>
    <row r="8" spans="1:9">
      <c r="A8" s="157" t="s">
        <v>46</v>
      </c>
      <c r="B8" s="156" t="e">
        <f>ROUND(rachunek!C50/(rachunek!C4+rachunek!C22+rachunek!C32),4)</f>
        <v>#DIV/0!</v>
      </c>
      <c r="C8" s="156" t="e">
        <f>ROUND(rachunek!D50/(rachunek!D4+rachunek!D22+rachunek!D32),4)</f>
        <v>#DIV/0!</v>
      </c>
      <c r="D8" s="156" t="e">
        <f>ROUND(rachunek!E50/(rachunek!E4+rachunek!E22+rachunek!E32),4)</f>
        <v>#DIV/0!</v>
      </c>
      <c r="E8" s="156" t="e">
        <f>ROUND(rachunek!F50/(rachunek!F4+rachunek!F22+rachunek!F32),4)</f>
        <v>#DIV/0!</v>
      </c>
      <c r="F8" s="156" t="e">
        <f>ROUND(rachunek!G50/(rachunek!G4+rachunek!G22+rachunek!G32),4)</f>
        <v>#DIV/0!</v>
      </c>
      <c r="G8" s="156" t="e">
        <f>ROUND(rachunek!H50/(rachunek!H4+rachunek!H22+rachunek!H32),4)</f>
        <v>#DIV/0!</v>
      </c>
      <c r="H8" s="156" t="e">
        <f>ROUND(rachunek!I50/(rachunek!I4+rachunek!I22+rachunek!I32),4)</f>
        <v>#DIV/0!</v>
      </c>
    </row>
    <row r="9" spans="1:9">
      <c r="A9" s="157" t="s">
        <v>253</v>
      </c>
      <c r="B9" s="156" t="e">
        <f>ROUND(rachunek!C50/aktywa_pasywa!C46,4)</f>
        <v>#DIV/0!</v>
      </c>
      <c r="C9" s="156" t="e">
        <f>ROUND(rachunek!D50/aktywa_pasywa!D46,4)</f>
        <v>#DIV/0!</v>
      </c>
      <c r="D9" s="156" t="e">
        <f>ROUND(rachunek!E50/aktywa_pasywa!E46,4)</f>
        <v>#DIV/0!</v>
      </c>
      <c r="E9" s="156" t="e">
        <f>ROUND(rachunek!F50/aktywa_pasywa!F46,4)</f>
        <v>#DIV/0!</v>
      </c>
      <c r="F9" s="156" t="e">
        <f>ROUND(rachunek!G50/aktywa_pasywa!G46,4)</f>
        <v>#DIV/0!</v>
      </c>
      <c r="G9" s="156" t="e">
        <f>ROUND(rachunek!H50/aktywa_pasywa!H46,4)</f>
        <v>#DIV/0!</v>
      </c>
      <c r="H9" s="156" t="e">
        <f>ROUND(rachunek!I50/aktywa_pasywa!I46,4)</f>
        <v>#DIV/0!</v>
      </c>
    </row>
    <row r="10" spans="1:9">
      <c r="A10" s="157" t="s">
        <v>254</v>
      </c>
      <c r="B10" s="156" t="e">
        <f>ROUND(rachunek!C50/aktywa_pasywa!C22,4)</f>
        <v>#DIV/0!</v>
      </c>
      <c r="C10" s="156" t="e">
        <f>ROUND(rachunek!D50/aktywa_pasywa!D22,4)</f>
        <v>#DIV/0!</v>
      </c>
      <c r="D10" s="156" t="e">
        <f>ROUND(rachunek!E50/aktywa_pasywa!E22,4)</f>
        <v>#DIV/0!</v>
      </c>
      <c r="E10" s="156" t="e">
        <f>ROUND(rachunek!F50/aktywa_pasywa!F22,4)</f>
        <v>#DIV/0!</v>
      </c>
      <c r="F10" s="156" t="e">
        <f>ROUND(rachunek!G50/aktywa_pasywa!G22,4)</f>
        <v>#DIV/0!</v>
      </c>
      <c r="G10" s="156" t="e">
        <f>ROUND(rachunek!H50/aktywa_pasywa!H22,4)</f>
        <v>#DIV/0!</v>
      </c>
      <c r="H10" s="156" t="e">
        <f>ROUND(rachunek!I50/aktywa_pasywa!I22,4)</f>
        <v>#DIV/0!</v>
      </c>
    </row>
    <row r="11" spans="1:9">
      <c r="A11" s="157" t="s">
        <v>35</v>
      </c>
      <c r="B11" s="156" t="e">
        <f>ROUND(rachunek!C50/aktywa_pasywa!C50,4)</f>
        <v>#DIV/0!</v>
      </c>
      <c r="C11" s="156" t="e">
        <f>ROUND(rachunek!D50/aktywa_pasywa!D50,4)</f>
        <v>#DIV/0!</v>
      </c>
      <c r="D11" s="156" t="e">
        <f>ROUND(rachunek!E50/aktywa_pasywa!E50,4)</f>
        <v>#DIV/0!</v>
      </c>
      <c r="E11" s="156" t="e">
        <f>ROUND(rachunek!F50/aktywa_pasywa!F50,4)</f>
        <v>#DIV/0!</v>
      </c>
      <c r="F11" s="156" t="e">
        <f>ROUND(rachunek!G50/aktywa_pasywa!G50,4)</f>
        <v>#DIV/0!</v>
      </c>
      <c r="G11" s="156" t="e">
        <f>ROUND(rachunek!H50/aktywa_pasywa!H50,4)</f>
        <v>#DIV/0!</v>
      </c>
      <c r="H11" s="156" t="e">
        <f>ROUND(rachunek!I50/aktywa_pasywa!I50,4)</f>
        <v>#DIV/0!</v>
      </c>
    </row>
    <row r="13" spans="1:9" ht="11.45" customHeight="1">
      <c r="A13" s="337" t="s">
        <v>42</v>
      </c>
    </row>
    <row r="14" spans="1:9">
      <c r="A14" s="23" t="s">
        <v>36</v>
      </c>
      <c r="B14" s="136" t="e">
        <f>ROUND(aktywa_pasywa!C22/aktywa_pasywa!C72,2)</f>
        <v>#DIV/0!</v>
      </c>
      <c r="C14" s="136" t="e">
        <f>ROUND(aktywa_pasywa!D22/aktywa_pasywa!D72,2)</f>
        <v>#DIV/0!</v>
      </c>
      <c r="D14" s="136" t="e">
        <f>ROUND(aktywa_pasywa!E22/aktywa_pasywa!E72,2)</f>
        <v>#DIV/0!</v>
      </c>
      <c r="E14" s="136" t="e">
        <f>ROUND(aktywa_pasywa!F22/aktywa_pasywa!F72,2)</f>
        <v>#DIV/0!</v>
      </c>
      <c r="F14" s="136" t="e">
        <f>ROUND(aktywa_pasywa!G22/aktywa_pasywa!G72,2)</f>
        <v>#DIV/0!</v>
      </c>
      <c r="G14" s="136" t="e">
        <f>ROUND(aktywa_pasywa!H22/aktywa_pasywa!H72,2)</f>
        <v>#DIV/0!</v>
      </c>
      <c r="H14" s="136" t="e">
        <f>ROUND(aktywa_pasywa!I22/aktywa_pasywa!I72,2)</f>
        <v>#DIV/0!</v>
      </c>
    </row>
    <row r="15" spans="1:9">
      <c r="A15" s="23" t="s">
        <v>231</v>
      </c>
      <c r="B15" s="136" t="e">
        <f>ROUND((aktywa_pasywa!C22-aktywa_pasywa!C23-aktywa_pasywa!C43)/aktywa_pasywa!C72,2)</f>
        <v>#DIV/0!</v>
      </c>
      <c r="C15" s="136" t="e">
        <f>ROUND((aktywa_pasywa!D22-aktywa_pasywa!D23-aktywa_pasywa!D43)/aktywa_pasywa!D72,2)</f>
        <v>#DIV/0!</v>
      </c>
      <c r="D15" s="136" t="e">
        <f>ROUND((aktywa_pasywa!E22-aktywa_pasywa!E23-aktywa_pasywa!E43)/aktywa_pasywa!E72,2)</f>
        <v>#DIV/0!</v>
      </c>
      <c r="E15" s="136" t="e">
        <f>ROUND((aktywa_pasywa!F22-aktywa_pasywa!F23-aktywa_pasywa!F43)/aktywa_pasywa!F72,2)</f>
        <v>#DIV/0!</v>
      </c>
      <c r="F15" s="136" t="e">
        <f>ROUND((aktywa_pasywa!G22-aktywa_pasywa!G23-aktywa_pasywa!G43)/aktywa_pasywa!G72,2)</f>
        <v>#DIV/0!</v>
      </c>
      <c r="G15" s="136" t="e">
        <f>ROUND((aktywa_pasywa!H22-aktywa_pasywa!H23-aktywa_pasywa!H43)/aktywa_pasywa!H72,2)</f>
        <v>#DIV/0!</v>
      </c>
      <c r="H15" s="136" t="e">
        <f>ROUND((aktywa_pasywa!I22-aktywa_pasywa!I23-aktywa_pasywa!I43)/aktywa_pasywa!I72,2)</f>
        <v>#DIV/0!</v>
      </c>
    </row>
    <row r="16" spans="1:9">
      <c r="A16" s="23" t="s">
        <v>232</v>
      </c>
      <c r="B16" s="136" t="e">
        <f>ROUND(aktywa_pasywa!C37/aktywa_pasywa!C72,2)</f>
        <v>#DIV/0!</v>
      </c>
      <c r="C16" s="136" t="e">
        <f>ROUND(aktywa_pasywa!D37/aktywa_pasywa!D72,2)</f>
        <v>#DIV/0!</v>
      </c>
      <c r="D16" s="136" t="e">
        <f>ROUND(aktywa_pasywa!E37/aktywa_pasywa!E72,2)</f>
        <v>#DIV/0!</v>
      </c>
      <c r="E16" s="136" t="e">
        <f>ROUND(aktywa_pasywa!F37/aktywa_pasywa!F72,2)</f>
        <v>#DIV/0!</v>
      </c>
      <c r="F16" s="136" t="e">
        <f>ROUND(aktywa_pasywa!G37/aktywa_pasywa!G72,2)</f>
        <v>#DIV/0!</v>
      </c>
      <c r="G16" s="136" t="e">
        <f>ROUND(aktywa_pasywa!H37/aktywa_pasywa!H72,2)</f>
        <v>#DIV/0!</v>
      </c>
      <c r="H16" s="136" t="e">
        <f>ROUND(aktywa_pasywa!I37/aktywa_pasywa!I72,2)</f>
        <v>#DIV/0!</v>
      </c>
    </row>
    <row r="17" spans="1:8">
      <c r="A17" s="23" t="s">
        <v>256</v>
      </c>
      <c r="B17" s="136" t="e">
        <f>ROUND((aktywa_pasywa!C26+aktywa_pasywa!C31)/(aktywa_pasywa!C74+aktywa_pasywa!C82),2)</f>
        <v>#DIV/0!</v>
      </c>
      <c r="C17" s="136" t="e">
        <f>ROUND((aktywa_pasywa!D26+aktywa_pasywa!D31)/(aktywa_pasywa!D74+aktywa_pasywa!D82),2)</f>
        <v>#DIV/0!</v>
      </c>
      <c r="D17" s="136" t="e">
        <f>ROUND((aktywa_pasywa!E26+aktywa_pasywa!E31)/(aktywa_pasywa!E74+aktywa_pasywa!E82),2)</f>
        <v>#DIV/0!</v>
      </c>
      <c r="E17" s="136" t="e">
        <f>ROUND((aktywa_pasywa!F26+aktywa_pasywa!F31)/(aktywa_pasywa!F74+aktywa_pasywa!F82),2)</f>
        <v>#DIV/0!</v>
      </c>
      <c r="F17" s="136" t="e">
        <f>ROUND((aktywa_pasywa!G26+aktywa_pasywa!G31)/(aktywa_pasywa!G74+aktywa_pasywa!G82),2)</f>
        <v>#DIV/0!</v>
      </c>
      <c r="G17" s="136" t="e">
        <f>ROUND((aktywa_pasywa!H26+aktywa_pasywa!H31)/(aktywa_pasywa!H74+aktywa_pasywa!H82),2)</f>
        <v>#DIV/0!</v>
      </c>
      <c r="H17" s="136" t="e">
        <f>ROUND((aktywa_pasywa!I26+aktywa_pasywa!I31)/(aktywa_pasywa!I74+aktywa_pasywa!I82),2)</f>
        <v>#DIV/0!</v>
      </c>
    </row>
    <row r="18" spans="1:8">
      <c r="A18" s="23" t="s">
        <v>233</v>
      </c>
      <c r="B18" s="136">
        <f>ROUND(aktywa_pasywa!C50+aktywa_pasywa!C65-aktywa_pasywa!C3,2)</f>
        <v>0</v>
      </c>
      <c r="C18" s="136">
        <f>ROUND(aktywa_pasywa!D50+aktywa_pasywa!D65-aktywa_pasywa!D3,2)</f>
        <v>0</v>
      </c>
      <c r="D18" s="136">
        <f>ROUND(aktywa_pasywa!E50+aktywa_pasywa!E65-aktywa_pasywa!E3,2)</f>
        <v>0</v>
      </c>
      <c r="E18" s="136">
        <f>ROUND(aktywa_pasywa!F50+aktywa_pasywa!F65-aktywa_pasywa!F3,2)</f>
        <v>0</v>
      </c>
      <c r="F18" s="136">
        <f>ROUND(aktywa_pasywa!G50+aktywa_pasywa!G65-aktywa_pasywa!G3,2)</f>
        <v>0</v>
      </c>
      <c r="G18" s="136">
        <f>ROUND(aktywa_pasywa!H50+aktywa_pasywa!H65-aktywa_pasywa!H3,2)</f>
        <v>0</v>
      </c>
      <c r="H18" s="136">
        <f>ROUND(aktywa_pasywa!I50+aktywa_pasywa!I65-aktywa_pasywa!I3,2)</f>
        <v>0</v>
      </c>
    </row>
    <row r="19" spans="1:8" ht="22.5">
      <c r="A19" s="334" t="s">
        <v>234</v>
      </c>
      <c r="B19" s="156">
        <f>ROUND(IF(B18&gt;0,B18/(aktywa_pasywa!C23+aktywa_pasywa!C24),0),4)</f>
        <v>0</v>
      </c>
      <c r="C19" s="156">
        <f>ROUND(IF(C18&gt;0,C18/(aktywa_pasywa!D23+aktywa_pasywa!D24),0),4)</f>
        <v>0</v>
      </c>
      <c r="D19" s="156">
        <f>ROUND(IF(D18&gt;0,D18/(aktywa_pasywa!E23+aktywa_pasywa!E24),0),4)</f>
        <v>0</v>
      </c>
      <c r="E19" s="156">
        <f>ROUND(IF(E18&gt;0,E18/(aktywa_pasywa!F23+aktywa_pasywa!F24),0),4)</f>
        <v>0</v>
      </c>
      <c r="F19" s="156">
        <f>ROUND(IF(F18&gt;0,F18/(aktywa_pasywa!G23+aktywa_pasywa!G24),0),4)</f>
        <v>0</v>
      </c>
      <c r="G19" s="156">
        <f>ROUND(IF(G18&gt;0,G18/(aktywa_pasywa!H23+aktywa_pasywa!H24),0),4)</f>
        <v>0</v>
      </c>
      <c r="H19" s="156">
        <f>ROUND(IF(H18&gt;0,H18/(aktywa_pasywa!I23+aktywa_pasywa!I24),0),4)</f>
        <v>0</v>
      </c>
    </row>
    <row r="20" spans="1:8">
      <c r="A20" s="334" t="s">
        <v>255</v>
      </c>
      <c r="B20" s="156" t="e">
        <f>ROUND(B18/(rachunek!C4+rachunek!C22+rachunek!C32),4)</f>
        <v>#DIV/0!</v>
      </c>
      <c r="C20" s="156" t="e">
        <f>ROUND(C18/(rachunek!D4+rachunek!D22+rachunek!D32),4)</f>
        <v>#DIV/0!</v>
      </c>
      <c r="D20" s="156" t="e">
        <f>ROUND(D18/(rachunek!E4+rachunek!E22+rachunek!E32),4)</f>
        <v>#DIV/0!</v>
      </c>
      <c r="E20" s="156" t="e">
        <f>ROUND(E18/(rachunek!F4+rachunek!F22+rachunek!F32),4)</f>
        <v>#DIV/0!</v>
      </c>
      <c r="F20" s="156" t="e">
        <f>ROUND(F18/(rachunek!G4+rachunek!G22+rachunek!G32),4)</f>
        <v>#DIV/0!</v>
      </c>
      <c r="G20" s="156" t="e">
        <f>ROUND(G18/(rachunek!H4+rachunek!H22+rachunek!H32),4)</f>
        <v>#DIV/0!</v>
      </c>
      <c r="H20" s="156" t="e">
        <f>ROUND(H18/(rachunek!I4+rachunek!I22+rachunek!I32),4)</f>
        <v>#DIV/0!</v>
      </c>
    </row>
    <row r="21" spans="1:8">
      <c r="A21" s="334" t="s">
        <v>251</v>
      </c>
      <c r="B21" s="336">
        <f>ROUND(IF(B18&gt;0,B18*365/rachunek!C4,0),1)</f>
        <v>0</v>
      </c>
      <c r="C21" s="336">
        <f>ROUND(IF(C18&gt;0,C18*365/rachunek!D4,0),1)</f>
        <v>0</v>
      </c>
      <c r="D21" s="336">
        <f>ROUND(IF(D18&gt;0,D18*365/rachunek!E4,0),1)</f>
        <v>0</v>
      </c>
      <c r="E21" s="336">
        <f>ROUND(IF(E18&gt;0,E18*365/rachunek!F4,0),1)</f>
        <v>0</v>
      </c>
      <c r="F21" s="336">
        <f>ROUND(IF(F18&gt;0,F18*365/rachunek!G4,0),1)</f>
        <v>0</v>
      </c>
      <c r="G21" s="336">
        <f>ROUND(IF(G18&gt;0,G18*365/rachunek!H4,0),1)</f>
        <v>0</v>
      </c>
      <c r="H21" s="336">
        <f>ROUND(IF(H18&gt;0,H18*365/rachunek!I4,0),1)</f>
        <v>0</v>
      </c>
    </row>
    <row r="22" spans="1:8">
      <c r="A22" s="158"/>
      <c r="B22" s="139"/>
      <c r="C22" s="139"/>
      <c r="D22" s="139"/>
      <c r="E22" s="139"/>
      <c r="F22" s="139"/>
      <c r="G22" s="139"/>
      <c r="H22" s="139"/>
    </row>
    <row r="23" spans="1:8">
      <c r="A23" s="22" t="s">
        <v>43</v>
      </c>
      <c r="B23" s="137"/>
      <c r="C23" s="137"/>
      <c r="D23" s="548"/>
      <c r="E23" s="137"/>
      <c r="F23" s="137"/>
      <c r="G23" s="137"/>
      <c r="H23" s="137"/>
    </row>
    <row r="24" spans="1:8">
      <c r="A24" s="23" t="s">
        <v>241</v>
      </c>
      <c r="B24" s="138" t="e">
        <f>ROUND(aktywa_pasywa!C24*365/rachunek!C4,1)</f>
        <v>#DIV/0!</v>
      </c>
      <c r="C24" s="138" t="e">
        <f>ROUND(aktywa_pasywa!D24*365/rachunek!D4,1)</f>
        <v>#DIV/0!</v>
      </c>
      <c r="D24" s="138" t="e">
        <f>ROUND(aktywa_pasywa!E24*365/rachunek!E4,1)</f>
        <v>#DIV/0!</v>
      </c>
      <c r="E24" s="138" t="e">
        <f>ROUND(aktywa_pasywa!F24*365/rachunek!F4,1)</f>
        <v>#DIV/0!</v>
      </c>
      <c r="F24" s="138" t="e">
        <f>ROUND(aktywa_pasywa!G24*365/rachunek!G4,1)</f>
        <v>#DIV/0!</v>
      </c>
      <c r="G24" s="138" t="e">
        <f>ROUND(aktywa_pasywa!H24*365/rachunek!H4,1)</f>
        <v>#DIV/0!</v>
      </c>
      <c r="H24" s="138" t="e">
        <f>ROUND(aktywa_pasywa!I24*365/rachunek!I4,1)</f>
        <v>#DIV/0!</v>
      </c>
    </row>
    <row r="25" spans="1:8">
      <c r="A25" s="23" t="s">
        <v>242</v>
      </c>
      <c r="B25" s="138" t="e">
        <f>ROUND((aktywa_pasywa!C26+aktywa_pasywa!C31)*365/rachunek!C4,1)</f>
        <v>#DIV/0!</v>
      </c>
      <c r="C25" s="138" t="e">
        <f>ROUND((aktywa_pasywa!D26+aktywa_pasywa!D31)*365/rachunek!D4,1)</f>
        <v>#DIV/0!</v>
      </c>
      <c r="D25" s="138" t="e">
        <f>ROUND((aktywa_pasywa!E26+aktywa_pasywa!E31)*365/rachunek!E4,1)</f>
        <v>#DIV/0!</v>
      </c>
      <c r="E25" s="138" t="e">
        <f>ROUND((aktywa_pasywa!F26+aktywa_pasywa!F31)*365/rachunek!F4,1)</f>
        <v>#DIV/0!</v>
      </c>
      <c r="F25" s="138" t="e">
        <f>ROUND((aktywa_pasywa!G26+aktywa_pasywa!G31)*365/rachunek!G4,1)</f>
        <v>#DIV/0!</v>
      </c>
      <c r="G25" s="138" t="e">
        <f>ROUND((aktywa_pasywa!H26+aktywa_pasywa!H31)*365/rachunek!H4,1)</f>
        <v>#DIV/0!</v>
      </c>
      <c r="H25" s="138" t="e">
        <f>ROUND((aktywa_pasywa!I26+aktywa_pasywa!I31)*365/rachunek!I4,1)</f>
        <v>#DIV/0!</v>
      </c>
    </row>
    <row r="26" spans="1:8">
      <c r="A26" s="23" t="s">
        <v>37</v>
      </c>
      <c r="B26" s="138" t="e">
        <f>ROUND(aktywa_pasywa!C23*365/(rachunek!C10-rachunek!C11),1)</f>
        <v>#DIV/0!</v>
      </c>
      <c r="C26" s="138" t="e">
        <f>ROUND(aktywa_pasywa!D23*365/(rachunek!D10-rachunek!D11),1)</f>
        <v>#DIV/0!</v>
      </c>
      <c r="D26" s="138" t="e">
        <f>ROUND(aktywa_pasywa!E23*365/(rachunek!E10-rachunek!E11),1)</f>
        <v>#DIV/0!</v>
      </c>
      <c r="E26" s="138" t="e">
        <f>ROUND(aktywa_pasywa!F23*365/(rachunek!F10-rachunek!F11),1)</f>
        <v>#DIV/0!</v>
      </c>
      <c r="F26" s="138" t="e">
        <f>ROUND(aktywa_pasywa!G23*365/(rachunek!G10-rachunek!G11),1)</f>
        <v>#DIV/0!</v>
      </c>
      <c r="G26" s="138" t="e">
        <f>ROUND(aktywa_pasywa!H23*365/(rachunek!H10-rachunek!H11),1)</f>
        <v>#DIV/0!</v>
      </c>
      <c r="H26" s="138" t="e">
        <f>ROUND(aktywa_pasywa!I23*365/(rachunek!I10-rachunek!I11),1)</f>
        <v>#DIV/0!</v>
      </c>
    </row>
    <row r="27" spans="1:8">
      <c r="A27" s="23" t="s">
        <v>38</v>
      </c>
      <c r="B27" s="138" t="e">
        <f>ROUND((aktywa_pasywa!C72-aktywa_pasywa!C79)*365/(rachunek!C10-rachunek!C11),1)</f>
        <v>#DIV/0!</v>
      </c>
      <c r="C27" s="138" t="e">
        <f>ROUND((aktywa_pasywa!D72-aktywa_pasywa!D79)*365/(rachunek!D10-rachunek!D11),1)</f>
        <v>#DIV/0!</v>
      </c>
      <c r="D27" s="138" t="e">
        <f>ROUND((aktywa_pasywa!E72-aktywa_pasywa!E79)*365/(rachunek!E10-rachunek!E11),1)</f>
        <v>#DIV/0!</v>
      </c>
      <c r="E27" s="138" t="e">
        <f>ROUND((aktywa_pasywa!F72-aktywa_pasywa!F79)*365/(rachunek!F10-rachunek!F11),1)</f>
        <v>#DIV/0!</v>
      </c>
      <c r="F27" s="138" t="e">
        <f>ROUND((aktywa_pasywa!G72-aktywa_pasywa!G79)*365/(rachunek!G10-rachunek!G11),1)</f>
        <v>#DIV/0!</v>
      </c>
      <c r="G27" s="138" t="e">
        <f>ROUND((aktywa_pasywa!H72-aktywa_pasywa!H79)*365/(rachunek!H10-rachunek!H11),1)</f>
        <v>#DIV/0!</v>
      </c>
      <c r="H27" s="138" t="e">
        <f>ROUND((aktywa_pasywa!I72-aktywa_pasywa!I79)*365/(rachunek!I10-rachunek!I11),1)</f>
        <v>#DIV/0!</v>
      </c>
    </row>
    <row r="28" spans="1:8">
      <c r="A28" s="23" t="s">
        <v>238</v>
      </c>
      <c r="B28" s="136" t="e">
        <f>ROUND(rachunek!C4/aktywa_pasywa!C46,2)</f>
        <v>#DIV/0!</v>
      </c>
      <c r="C28" s="136" t="e">
        <f>ROUND(rachunek!D4/aktywa_pasywa!D46,2)</f>
        <v>#DIV/0!</v>
      </c>
      <c r="D28" s="136" t="e">
        <f>ROUND(rachunek!E4/aktywa_pasywa!E46,2)</f>
        <v>#DIV/0!</v>
      </c>
      <c r="E28" s="136" t="e">
        <f>ROUND(rachunek!F4/aktywa_pasywa!F46,2)</f>
        <v>#DIV/0!</v>
      </c>
      <c r="F28" s="136" t="e">
        <f>ROUND(rachunek!G4/aktywa_pasywa!G46,2)</f>
        <v>#DIV/0!</v>
      </c>
      <c r="G28" s="136" t="e">
        <f>ROUND(rachunek!H4/aktywa_pasywa!H46,2)</f>
        <v>#DIV/0!</v>
      </c>
      <c r="H28" s="136" t="e">
        <f>ROUND(rachunek!I4/aktywa_pasywa!I46,2)</f>
        <v>#DIV/0!</v>
      </c>
    </row>
    <row r="29" spans="1:8">
      <c r="A29" s="23" t="s">
        <v>239</v>
      </c>
      <c r="B29" s="138" t="e">
        <f>ROUND(rachunek!C4/aktywa_pasywa!C5,2)</f>
        <v>#DIV/0!</v>
      </c>
      <c r="C29" s="138" t="e">
        <f>ROUND(rachunek!D4/aktywa_pasywa!D5,2)</f>
        <v>#DIV/0!</v>
      </c>
      <c r="D29" s="138" t="e">
        <f>ROUND(rachunek!E4/aktywa_pasywa!E5,2)</f>
        <v>#DIV/0!</v>
      </c>
      <c r="E29" s="138" t="e">
        <f>ROUND(rachunek!F4/aktywa_pasywa!F5,2)</f>
        <v>#DIV/0!</v>
      </c>
      <c r="F29" s="138" t="e">
        <f>ROUND(rachunek!G4/aktywa_pasywa!G5,2)</f>
        <v>#DIV/0!</v>
      </c>
      <c r="G29" s="138" t="e">
        <f>ROUND(rachunek!H4/aktywa_pasywa!H5,2)</f>
        <v>#DIV/0!</v>
      </c>
      <c r="H29" s="138" t="e">
        <f>ROUND(rachunek!I4/aktywa_pasywa!I5,2)</f>
        <v>#DIV/0!</v>
      </c>
    </row>
    <row r="30" spans="1:8">
      <c r="A30" s="23" t="s">
        <v>240</v>
      </c>
      <c r="B30" s="138" t="e">
        <f>ROUND(rachunek!C4/aktywa_pasywa!C22,2)</f>
        <v>#DIV/0!</v>
      </c>
      <c r="C30" s="138" t="e">
        <f>ROUND(rachunek!D4/aktywa_pasywa!D22,2)</f>
        <v>#DIV/0!</v>
      </c>
      <c r="D30" s="138" t="e">
        <f>ROUND(rachunek!E4/aktywa_pasywa!E22,2)</f>
        <v>#DIV/0!</v>
      </c>
      <c r="E30" s="138" t="e">
        <f>ROUND(rachunek!F4/aktywa_pasywa!F22,2)</f>
        <v>#DIV/0!</v>
      </c>
      <c r="F30" s="138" t="e">
        <f>ROUND(rachunek!G4/aktywa_pasywa!G22,2)</f>
        <v>#DIV/0!</v>
      </c>
      <c r="G30" s="138" t="e">
        <f>ROUND(rachunek!H4/aktywa_pasywa!H22,2)</f>
        <v>#DIV/0!</v>
      </c>
      <c r="H30" s="138" t="e">
        <f>ROUND(rachunek!I4/aktywa_pasywa!I22,2)</f>
        <v>#DIV/0!</v>
      </c>
    </row>
    <row r="31" spans="1:8">
      <c r="A31" s="158"/>
      <c r="B31" s="333"/>
      <c r="C31" s="333"/>
      <c r="D31" s="333"/>
      <c r="E31" s="333"/>
      <c r="F31" s="333"/>
      <c r="G31" s="333"/>
      <c r="H31" s="333"/>
    </row>
    <row r="32" spans="1:8">
      <c r="A32" s="22" t="s">
        <v>59</v>
      </c>
      <c r="B32" s="139"/>
      <c r="C32" s="139"/>
      <c r="D32" s="139"/>
      <c r="E32" s="139"/>
      <c r="F32" s="139"/>
      <c r="G32" s="139"/>
      <c r="H32" s="139"/>
    </row>
    <row r="33" spans="1:8">
      <c r="A33" s="23" t="s">
        <v>58</v>
      </c>
      <c r="B33" s="481" t="e">
        <f>ROUND(aktywa_pasywa!C50/aktywa_pasywa!C46,4)</f>
        <v>#DIV/0!</v>
      </c>
      <c r="C33" s="481" t="e">
        <f>ROUND(aktywa_pasywa!D50/aktywa_pasywa!D46,4)</f>
        <v>#DIV/0!</v>
      </c>
      <c r="D33" s="481" t="e">
        <f>ROUND(aktywa_pasywa!E50/aktywa_pasywa!E46,4)</f>
        <v>#DIV/0!</v>
      </c>
      <c r="E33" s="481" t="e">
        <f>ROUND(aktywa_pasywa!F50/aktywa_pasywa!F46,4)</f>
        <v>#DIV/0!</v>
      </c>
      <c r="F33" s="481" t="e">
        <f>ROUND(aktywa_pasywa!G50/aktywa_pasywa!G46,4)</f>
        <v>#DIV/0!</v>
      </c>
      <c r="G33" s="481" t="e">
        <f>ROUND(aktywa_pasywa!H50/aktywa_pasywa!H46,4)</f>
        <v>#DIV/0!</v>
      </c>
      <c r="H33" s="481" t="e">
        <f>ROUND(aktywa_pasywa!I50/aktywa_pasywa!I46,4)</f>
        <v>#DIV/0!</v>
      </c>
    </row>
    <row r="34" spans="1:8">
      <c r="A34" s="23" t="s">
        <v>235</v>
      </c>
      <c r="B34" s="481" t="e">
        <f>ROUND(aktywa_pasywa!C60/aktywa_pasywa!C46,4)</f>
        <v>#DIV/0!</v>
      </c>
      <c r="C34" s="481" t="e">
        <f>ROUND(aktywa_pasywa!D60/aktywa_pasywa!D46,4)</f>
        <v>#DIV/0!</v>
      </c>
      <c r="D34" s="481" t="e">
        <f>ROUND(aktywa_pasywa!E60/aktywa_pasywa!E46,4)</f>
        <v>#DIV/0!</v>
      </c>
      <c r="E34" s="481" t="e">
        <f>ROUND(aktywa_pasywa!F60/aktywa_pasywa!F46,4)</f>
        <v>#DIV/0!</v>
      </c>
      <c r="F34" s="481" t="e">
        <f>ROUND(aktywa_pasywa!G60/aktywa_pasywa!G46,4)</f>
        <v>#DIV/0!</v>
      </c>
      <c r="G34" s="481" t="e">
        <f>ROUND(aktywa_pasywa!H60/aktywa_pasywa!H46,4)</f>
        <v>#DIV/0!</v>
      </c>
      <c r="H34" s="481" t="e">
        <f>ROUND(aktywa_pasywa!I60/aktywa_pasywa!I46,4)</f>
        <v>#DIV/0!</v>
      </c>
    </row>
    <row r="35" spans="1:8">
      <c r="A35" s="23" t="s">
        <v>236</v>
      </c>
      <c r="B35" s="481" t="e">
        <f>ROUND(aktywa_pasywa!C60/aktywa_pasywa!C50,4)</f>
        <v>#DIV/0!</v>
      </c>
      <c r="C35" s="481" t="e">
        <f>ROUND(aktywa_pasywa!D60/aktywa_pasywa!D50,4)</f>
        <v>#DIV/0!</v>
      </c>
      <c r="D35" s="481" t="e">
        <f>ROUND(aktywa_pasywa!E60/aktywa_pasywa!E50,4)</f>
        <v>#DIV/0!</v>
      </c>
      <c r="E35" s="481" t="e">
        <f>ROUND(aktywa_pasywa!F60/aktywa_pasywa!F50,4)</f>
        <v>#DIV/0!</v>
      </c>
      <c r="F35" s="481" t="e">
        <f>ROUND(aktywa_pasywa!G60/aktywa_pasywa!G50,4)</f>
        <v>#DIV/0!</v>
      </c>
      <c r="G35" s="481" t="e">
        <f>ROUND(aktywa_pasywa!H60/aktywa_pasywa!H50,4)</f>
        <v>#DIV/0!</v>
      </c>
      <c r="H35" s="481" t="e">
        <f>ROUND(aktywa_pasywa!I60/aktywa_pasywa!I50,4)</f>
        <v>#DIV/0!</v>
      </c>
    </row>
    <row r="36" spans="1:8">
      <c r="A36" s="23" t="s">
        <v>237</v>
      </c>
      <c r="B36" s="481" t="e">
        <f>ROUND((aktywa_pasywa!C68+aktywa_pasywa!C79)/aktywa_pasywa!C50,4)</f>
        <v>#DIV/0!</v>
      </c>
      <c r="C36" s="481" t="e">
        <f>ROUND((aktywa_pasywa!D68+aktywa_pasywa!D79)/aktywa_pasywa!D50,4)</f>
        <v>#DIV/0!</v>
      </c>
      <c r="D36" s="481" t="e">
        <f>ROUND((aktywa_pasywa!E68+aktywa_pasywa!E79)/aktywa_pasywa!E50,4)</f>
        <v>#DIV/0!</v>
      </c>
      <c r="E36" s="481" t="e">
        <f>ROUND((aktywa_pasywa!F68+aktywa_pasywa!F79)/aktywa_pasywa!F50,4)</f>
        <v>#DIV/0!</v>
      </c>
      <c r="F36" s="481" t="e">
        <f>ROUND((aktywa_pasywa!G68+aktywa_pasywa!G79)/aktywa_pasywa!G50,4)</f>
        <v>#DIV/0!</v>
      </c>
      <c r="G36" s="481" t="e">
        <f>ROUND((aktywa_pasywa!H68+aktywa_pasywa!H79)/aktywa_pasywa!H50,4)</f>
        <v>#DIV/0!</v>
      </c>
      <c r="H36" s="481" t="e">
        <f>ROUND((aktywa_pasywa!I68+aktywa_pasywa!I79)/aktywa_pasywa!I50,4)</f>
        <v>#DIV/0!</v>
      </c>
    </row>
    <row r="37" spans="1:8">
      <c r="A37" s="158"/>
      <c r="B37" s="335"/>
      <c r="C37" s="335"/>
      <c r="D37" s="335"/>
      <c r="E37" s="335"/>
      <c r="F37" s="335"/>
      <c r="G37" s="335"/>
      <c r="H37" s="335"/>
    </row>
    <row r="38" spans="1:8">
      <c r="A38" s="22" t="s">
        <v>44</v>
      </c>
      <c r="B38" s="137"/>
      <c r="C38" s="137"/>
      <c r="D38" s="137"/>
      <c r="E38" s="137"/>
      <c r="F38" s="137"/>
      <c r="G38" s="137"/>
      <c r="H38" s="137"/>
    </row>
    <row r="39" spans="1:8">
      <c r="A39" s="23" t="s">
        <v>47</v>
      </c>
      <c r="B39" s="140" t="e">
        <f>ROUND((rachunek!C50+rachunek!C11)/rachunek!C52,2)</f>
        <v>#DIV/0!</v>
      </c>
      <c r="C39" s="140" t="e">
        <f>ROUND((rachunek!D50+rachunek!D11)/rachunek!D52,2)</f>
        <v>#DIV/0!</v>
      </c>
      <c r="D39" s="140" t="e">
        <f>ROUND((rachunek!E50+rachunek!E11)/rachunek!E52,2)</f>
        <v>#DIV/0!</v>
      </c>
      <c r="E39" s="140" t="e">
        <f>ROUND((rachunek!F50+rachunek!F11)/rachunek!F52,2)</f>
        <v>#DIV/0!</v>
      </c>
      <c r="F39" s="140" t="e">
        <f>ROUND((rachunek!G50+rachunek!G11)/rachunek!G52,2)</f>
        <v>#DIV/0!</v>
      </c>
      <c r="G39" s="140" t="e">
        <f>ROUND((rachunek!H50+rachunek!H11)/rachunek!H52,2)</f>
        <v>#DIV/0!</v>
      </c>
      <c r="H39" s="140" t="e">
        <f>ROUND((rachunek!I50+rachunek!I11)/rachunek!I52,2)</f>
        <v>#DIV/0!</v>
      </c>
    </row>
    <row r="40" spans="1:8">
      <c r="A40" s="23" t="s">
        <v>39</v>
      </c>
      <c r="B40" s="140" t="e">
        <f>ROUND((rachunek!C47+rachunek!C41)/rachunek!C41,2)</f>
        <v>#DIV/0!</v>
      </c>
      <c r="C40" s="140" t="e">
        <f>ROUND((rachunek!D47+rachunek!D41)/rachunek!D41,2)</f>
        <v>#DIV/0!</v>
      </c>
      <c r="D40" s="140" t="e">
        <f>ROUND((rachunek!E47+rachunek!E41)/rachunek!E41,2)</f>
        <v>#DIV/0!</v>
      </c>
      <c r="E40" s="140" t="e">
        <f>ROUND((rachunek!F47+rachunek!F41)/rachunek!F41,2)</f>
        <v>#DIV/0!</v>
      </c>
      <c r="F40" s="140" t="e">
        <f>ROUND((rachunek!G47+rachunek!G41)/rachunek!G41,2)</f>
        <v>#DIV/0!</v>
      </c>
      <c r="G40" s="140" t="e">
        <f>ROUND((rachunek!H47+rachunek!H41)/rachunek!H41,2)</f>
        <v>#DIV/0!</v>
      </c>
      <c r="H40" s="140" t="e">
        <f>ROUND((rachunek!I47+rachunek!I41)/rachunek!I41,2)</f>
        <v>#DIV/0!</v>
      </c>
    </row>
    <row r="42" spans="1:8">
      <c r="A42" s="121"/>
    </row>
    <row r="43" spans="1:8">
      <c r="A43" s="121"/>
    </row>
    <row r="44" spans="1:8">
      <c r="B44" s="43"/>
      <c r="C44" s="43"/>
      <c r="D44" s="43"/>
      <c r="E44" s="43"/>
      <c r="F44" s="43"/>
      <c r="G44" s="43"/>
    </row>
    <row r="45" spans="1:8">
      <c r="G45" s="88"/>
    </row>
  </sheetData>
  <pageMargins left="0.7" right="0.7" top="0.75" bottom="0.75" header="0.3" footer="0.3"/>
  <pageSetup paperSize="9"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2:G47"/>
  <sheetViews>
    <sheetView topLeftCell="A4" zoomScaleNormal="100" workbookViewId="0">
      <selection activeCell="Q16" sqref="Q16"/>
    </sheetView>
  </sheetViews>
  <sheetFormatPr defaultColWidth="8.85546875" defaultRowHeight="12.75"/>
  <cols>
    <col min="1" max="1" width="44.28515625" style="242" customWidth="1"/>
    <col min="2" max="2" width="9.7109375" style="242" hidden="1" customWidth="1"/>
    <col min="3" max="5" width="9.7109375" style="242" bestFit="1" customWidth="1"/>
    <col min="6" max="6" width="9.140625" style="242" customWidth="1"/>
    <col min="7" max="16384" width="8.85546875" style="242"/>
  </cols>
  <sheetData>
    <row r="2" spans="1:7">
      <c r="A2" s="450" t="str">
        <f>rachunek!B2</f>
        <v>Nazwa Klienta:</v>
      </c>
      <c r="B2" s="56">
        <f>rachunek!C3</f>
        <v>44196</v>
      </c>
      <c r="C2" s="56">
        <f>rachunek!D3</f>
        <v>45291</v>
      </c>
      <c r="D2" s="56" t="str">
        <f>rachunek!F3</f>
        <v>…..2025</v>
      </c>
      <c r="E2" s="56">
        <f>rachunek!G3</f>
        <v>46022</v>
      </c>
      <c r="F2" s="56">
        <f>rachunek!H3</f>
        <v>46387</v>
      </c>
      <c r="G2" s="56">
        <f>rachunek!I3</f>
        <v>46752</v>
      </c>
    </row>
    <row r="3" spans="1:7" ht="6" customHeight="1" thickBot="1"/>
    <row r="4" spans="1:7" ht="13.5" thickBot="1">
      <c r="A4" s="234" t="s">
        <v>62</v>
      </c>
      <c r="B4" s="235" t="s">
        <v>63</v>
      </c>
      <c r="C4" s="235" t="s">
        <v>63</v>
      </c>
      <c r="D4" s="236" t="e">
        <f>rachunek!F4/rachunek!D4</f>
        <v>#DIV/0!</v>
      </c>
      <c r="E4" s="236" t="e">
        <f>rachunek!G4/rachunek!F4</f>
        <v>#DIV/0!</v>
      </c>
      <c r="F4" s="236" t="e">
        <f>rachunek!H4/rachunek!G4</f>
        <v>#DIV/0!</v>
      </c>
      <c r="G4" s="237" t="e">
        <f>rachunek!I4/rachunek!H4</f>
        <v>#DIV/0!</v>
      </c>
    </row>
    <row r="5" spans="1:7">
      <c r="A5" s="159" t="s">
        <v>92</v>
      </c>
      <c r="B5" s="230" t="s">
        <v>63</v>
      </c>
      <c r="C5" s="231" t="s">
        <v>63</v>
      </c>
      <c r="D5" s="232" t="e">
        <f>rachunek!F5/rachunek!D5</f>
        <v>#DIV/0!</v>
      </c>
      <c r="E5" s="51" t="e">
        <f>rachunek!G5/rachunek!F5</f>
        <v>#DIV/0!</v>
      </c>
      <c r="F5" s="51" t="e">
        <f>rachunek!H5/rachunek!G5</f>
        <v>#DIV/0!</v>
      </c>
      <c r="G5" s="51" t="e">
        <f>rachunek!I5/rachunek!H5</f>
        <v>#DIV/0!</v>
      </c>
    </row>
    <row r="6" spans="1:7">
      <c r="A6" s="45" t="s">
        <v>93</v>
      </c>
      <c r="B6" s="228" t="s">
        <v>63</v>
      </c>
      <c r="C6" s="233" t="s">
        <v>63</v>
      </c>
      <c r="D6" s="48" t="e">
        <f>rachunek!F6/rachunek!D6</f>
        <v>#DIV/0!</v>
      </c>
      <c r="E6" s="50" t="e">
        <f>rachunek!G6/rachunek!F6</f>
        <v>#DIV/0!</v>
      </c>
      <c r="F6" s="50" t="e">
        <f>rachunek!H6/rachunek!G6</f>
        <v>#DIV/0!</v>
      </c>
      <c r="G6" s="50" t="e">
        <f>rachunek!I6/rachunek!H6</f>
        <v>#DIV/0!</v>
      </c>
    </row>
    <row r="7" spans="1:7" ht="22.5">
      <c r="A7" s="38" t="s">
        <v>48</v>
      </c>
      <c r="B7" s="228" t="s">
        <v>63</v>
      </c>
      <c r="C7" s="233" t="s">
        <v>63</v>
      </c>
      <c r="D7" s="48" t="e">
        <f>rachunek!F7/rachunek!D7</f>
        <v>#DIV/0!</v>
      </c>
      <c r="E7" s="50" t="e">
        <f>rachunek!G7/rachunek!F7</f>
        <v>#DIV/0!</v>
      </c>
      <c r="F7" s="50" t="e">
        <f>rachunek!H7/rachunek!G7</f>
        <v>#DIV/0!</v>
      </c>
      <c r="G7" s="50" t="e">
        <f>rachunek!I7/rachunek!H7</f>
        <v>#DIV/0!</v>
      </c>
    </row>
    <row r="8" spans="1:7" ht="22.5">
      <c r="A8" s="39" t="s">
        <v>49</v>
      </c>
      <c r="B8" s="228" t="s">
        <v>63</v>
      </c>
      <c r="C8" s="233" t="s">
        <v>63</v>
      </c>
      <c r="D8" s="48" t="e">
        <f>rachunek!F8/rachunek!D8</f>
        <v>#DIV/0!</v>
      </c>
      <c r="E8" s="50" t="e">
        <f>rachunek!G8/rachunek!F8</f>
        <v>#DIV/0!</v>
      </c>
      <c r="F8" s="50" t="e">
        <f>rachunek!H8/rachunek!G8</f>
        <v>#DIV/0!</v>
      </c>
      <c r="G8" s="50" t="e">
        <f>rachunek!I8/rachunek!H8</f>
        <v>#DIV/0!</v>
      </c>
    </row>
    <row r="9" spans="1:7">
      <c r="A9" s="39" t="s">
        <v>94</v>
      </c>
      <c r="B9" s="228" t="s">
        <v>63</v>
      </c>
      <c r="C9" s="233" t="s">
        <v>63</v>
      </c>
      <c r="D9" s="48" t="e">
        <f>rachunek!F9/rachunek!D9</f>
        <v>#DIV/0!</v>
      </c>
      <c r="E9" s="50" t="e">
        <f>rachunek!G9/rachunek!F9</f>
        <v>#DIV/0!</v>
      </c>
      <c r="F9" s="50" t="e">
        <f>rachunek!H9/rachunek!G9</f>
        <v>#DIV/0!</v>
      </c>
      <c r="G9" s="50" t="e">
        <f>rachunek!I9/rachunek!H9</f>
        <v>#DIV/0!</v>
      </c>
    </row>
    <row r="10" spans="1:7" ht="13.5" thickBot="1">
      <c r="A10" s="55"/>
      <c r="B10" s="55"/>
      <c r="C10" s="243"/>
      <c r="D10" s="116"/>
      <c r="E10" s="4"/>
      <c r="F10" s="4"/>
      <c r="G10" s="4"/>
    </row>
    <row r="11" spans="1:7" ht="13.5" thickBot="1">
      <c r="A11" s="238" t="s">
        <v>99</v>
      </c>
      <c r="B11" s="239" t="s">
        <v>63</v>
      </c>
      <c r="C11" s="235" t="s">
        <v>63</v>
      </c>
      <c r="D11" s="244" t="e">
        <f>rachunek!F10/rachunek!E10</f>
        <v>#DIV/0!</v>
      </c>
      <c r="E11" s="244" t="e">
        <f>rachunek!G10/rachunek!F10</f>
        <v>#DIV/0!</v>
      </c>
      <c r="F11" s="244" t="e">
        <f>rachunek!H10/rachunek!G10</f>
        <v>#DIV/0!</v>
      </c>
      <c r="G11" s="244" t="e">
        <f>rachunek!I10/rachunek!H10</f>
        <v>#DIV/0!</v>
      </c>
    </row>
    <row r="12" spans="1:7">
      <c r="A12" s="349" t="s">
        <v>1</v>
      </c>
      <c r="B12" s="229" t="s">
        <v>63</v>
      </c>
      <c r="C12" s="229" t="s">
        <v>63</v>
      </c>
      <c r="D12" s="51" t="e">
        <f>rachunek!F11/rachunek!D11</f>
        <v>#DIV/0!</v>
      </c>
      <c r="E12" s="51" t="e">
        <f>rachunek!G11/rachunek!F11</f>
        <v>#DIV/0!</v>
      </c>
      <c r="F12" s="51" t="e">
        <f>rachunek!H11/rachunek!G11</f>
        <v>#DIV/0!</v>
      </c>
      <c r="G12" s="341" t="e">
        <f>rachunek!I11/rachunek!H11</f>
        <v>#DIV/0!</v>
      </c>
    </row>
    <row r="13" spans="1:7">
      <c r="A13" s="342" t="s">
        <v>2</v>
      </c>
      <c r="B13" s="90" t="s">
        <v>63</v>
      </c>
      <c r="C13" s="229" t="s">
        <v>63</v>
      </c>
      <c r="D13" s="51" t="e">
        <f>rachunek!F12/rachunek!D12</f>
        <v>#DIV/0!</v>
      </c>
      <c r="E13" s="50" t="e">
        <f>rachunek!G12/rachunek!F12</f>
        <v>#DIV/0!</v>
      </c>
      <c r="F13" s="50" t="e">
        <f>rachunek!H12/rachunek!G12</f>
        <v>#DIV/0!</v>
      </c>
      <c r="G13" s="343" t="e">
        <f>rachunek!I12/rachunek!H12</f>
        <v>#DIV/0!</v>
      </c>
    </row>
    <row r="14" spans="1:7">
      <c r="A14" s="342" t="s">
        <v>3</v>
      </c>
      <c r="B14" s="90" t="s">
        <v>63</v>
      </c>
      <c r="C14" s="229" t="s">
        <v>63</v>
      </c>
      <c r="D14" s="51" t="e">
        <f>rachunek!F13/rachunek!D13</f>
        <v>#DIV/0!</v>
      </c>
      <c r="E14" s="50" t="e">
        <f>rachunek!G13/rachunek!F13</f>
        <v>#DIV/0!</v>
      </c>
      <c r="F14" s="50" t="e">
        <f>rachunek!H13/rachunek!G13</f>
        <v>#DIV/0!</v>
      </c>
      <c r="G14" s="343" t="e">
        <f>rachunek!I13/rachunek!H13</f>
        <v>#DIV/0!</v>
      </c>
    </row>
    <row r="15" spans="1:7">
      <c r="A15" s="342" t="s">
        <v>95</v>
      </c>
      <c r="B15" s="90" t="s">
        <v>63</v>
      </c>
      <c r="C15" s="229" t="s">
        <v>63</v>
      </c>
      <c r="D15" s="51" t="e">
        <f>rachunek!F14/rachunek!D14</f>
        <v>#DIV/0!</v>
      </c>
      <c r="E15" s="50" t="e">
        <f>rachunek!G14/rachunek!F14</f>
        <v>#DIV/0!</v>
      </c>
      <c r="F15" s="50" t="e">
        <f>rachunek!H14/rachunek!G14</f>
        <v>#DIV/0!</v>
      </c>
      <c r="G15" s="343" t="e">
        <f>rachunek!I14/rachunek!H14</f>
        <v>#DIV/0!</v>
      </c>
    </row>
    <row r="16" spans="1:7">
      <c r="A16" s="342" t="s">
        <v>96</v>
      </c>
      <c r="B16" s="90" t="s">
        <v>63</v>
      </c>
      <c r="C16" s="229" t="s">
        <v>63</v>
      </c>
      <c r="D16" s="51" t="e">
        <f>rachunek!F15/rachunek!D15</f>
        <v>#DIV/0!</v>
      </c>
      <c r="E16" s="50" t="e">
        <f>rachunek!G15/rachunek!F15</f>
        <v>#DIV/0!</v>
      </c>
      <c r="F16" s="50" t="e">
        <f>rachunek!H15/rachunek!G15</f>
        <v>#DIV/0!</v>
      </c>
      <c r="G16" s="343" t="e">
        <f>rachunek!I15/rachunek!H15</f>
        <v>#DIV/0!</v>
      </c>
    </row>
    <row r="17" spans="1:7">
      <c r="A17" s="342" t="s">
        <v>50</v>
      </c>
      <c r="B17" s="90" t="s">
        <v>63</v>
      </c>
      <c r="C17" s="229" t="s">
        <v>63</v>
      </c>
      <c r="D17" s="51" t="e">
        <f>rachunek!F16/rachunek!D16</f>
        <v>#DIV/0!</v>
      </c>
      <c r="E17" s="50" t="e">
        <f>rachunek!G16/rachunek!F16</f>
        <v>#DIV/0!</v>
      </c>
      <c r="F17" s="50" t="e">
        <f>rachunek!H16/rachunek!G16</f>
        <v>#DIV/0!</v>
      </c>
      <c r="G17" s="343" t="e">
        <f>rachunek!I16/rachunek!H16</f>
        <v>#DIV/0!</v>
      </c>
    </row>
    <row r="18" spans="1:7">
      <c r="A18" s="342" t="s">
        <v>51</v>
      </c>
      <c r="B18" s="90" t="s">
        <v>63</v>
      </c>
      <c r="C18" s="229" t="s">
        <v>63</v>
      </c>
      <c r="D18" s="51" t="e">
        <f>rachunek!F17/rachunek!D17</f>
        <v>#DIV/0!</v>
      </c>
      <c r="E18" s="50" t="e">
        <f>rachunek!G17/rachunek!F17</f>
        <v>#DIV/0!</v>
      </c>
      <c r="F18" s="50" t="e">
        <f>rachunek!H17/rachunek!G17</f>
        <v>#DIV/0!</v>
      </c>
      <c r="G18" s="343" t="e">
        <f>rachunek!I17/rachunek!H17</f>
        <v>#DIV/0!</v>
      </c>
    </row>
    <row r="19" spans="1:7">
      <c r="A19" s="350" t="s">
        <v>52</v>
      </c>
      <c r="B19" s="90" t="s">
        <v>63</v>
      </c>
      <c r="C19" s="229" t="s">
        <v>63</v>
      </c>
      <c r="D19" s="51" t="e">
        <f>rachunek!F18/rachunek!D18</f>
        <v>#DIV/0!</v>
      </c>
      <c r="E19" s="50" t="e">
        <f>rachunek!G18/rachunek!F18</f>
        <v>#DIV/0!</v>
      </c>
      <c r="F19" s="50" t="e">
        <f>rachunek!H18/rachunek!G18</f>
        <v>#DIV/0!</v>
      </c>
      <c r="G19" s="343" t="e">
        <f>rachunek!I18/rachunek!H18</f>
        <v>#DIV/0!</v>
      </c>
    </row>
    <row r="20" spans="1:7">
      <c r="A20" s="342" t="s">
        <v>97</v>
      </c>
      <c r="B20" s="90" t="s">
        <v>63</v>
      </c>
      <c r="C20" s="229" t="s">
        <v>63</v>
      </c>
      <c r="D20" s="51" t="e">
        <f>rachunek!F19/rachunek!D19</f>
        <v>#DIV/0!</v>
      </c>
      <c r="E20" s="50" t="e">
        <f>rachunek!G19/rachunek!F19</f>
        <v>#DIV/0!</v>
      </c>
      <c r="F20" s="50" t="e">
        <f>rachunek!H19/rachunek!G19</f>
        <v>#DIV/0!</v>
      </c>
      <c r="G20" s="343" t="e">
        <f>rachunek!I19/rachunek!H19</f>
        <v>#DIV/0!</v>
      </c>
    </row>
    <row r="21" spans="1:7" ht="13.5" thickBot="1">
      <c r="A21" s="351" t="s">
        <v>98</v>
      </c>
      <c r="B21" s="352" t="s">
        <v>63</v>
      </c>
      <c r="C21" s="353" t="s">
        <v>63</v>
      </c>
      <c r="D21" s="354" t="e">
        <f>rachunek!F20/rachunek!D20</f>
        <v>#DIV/0!</v>
      </c>
      <c r="E21" s="347" t="e">
        <f>rachunek!G20/rachunek!F20</f>
        <v>#DIV/0!</v>
      </c>
      <c r="F21" s="347" t="e">
        <f>rachunek!H20/rachunek!G20</f>
        <v>#DIV/0!</v>
      </c>
      <c r="G21" s="348" t="e">
        <f>rachunek!I20/rachunek!H20</f>
        <v>#DIV/0!</v>
      </c>
    </row>
    <row r="22" spans="1:7">
      <c r="A22" s="152"/>
      <c r="B22" s="153"/>
      <c r="C22" s="87"/>
      <c r="D22" s="87"/>
      <c r="E22" s="87"/>
      <c r="F22" s="87"/>
      <c r="G22" s="87"/>
    </row>
    <row r="23" spans="1:7" ht="13.5" thickBot="1">
      <c r="A23" s="240" t="s">
        <v>100</v>
      </c>
      <c r="B23" s="87"/>
      <c r="C23" s="87"/>
      <c r="D23" s="87"/>
      <c r="E23" s="87"/>
      <c r="F23" s="87"/>
      <c r="G23" s="87"/>
    </row>
    <row r="24" spans="1:7" ht="13.5" thickBot="1">
      <c r="A24" s="339" t="s">
        <v>228</v>
      </c>
      <c r="B24" s="236" t="e">
        <f>B26+B27+B28+B29</f>
        <v>#DIV/0!</v>
      </c>
      <c r="C24" s="236" t="e">
        <f t="shared" ref="C24:G24" si="0">C26+C27+C28+C29</f>
        <v>#DIV/0!</v>
      </c>
      <c r="D24" s="236" t="e">
        <f t="shared" si="0"/>
        <v>#DIV/0!</v>
      </c>
      <c r="E24" s="236" t="e">
        <f t="shared" si="0"/>
        <v>#DIV/0!</v>
      </c>
      <c r="F24" s="236" t="e">
        <f t="shared" si="0"/>
        <v>#DIV/0!</v>
      </c>
      <c r="G24" s="237" t="e">
        <f t="shared" si="0"/>
        <v>#DIV/0!</v>
      </c>
    </row>
    <row r="25" spans="1:7">
      <c r="A25" s="340" t="s">
        <v>92</v>
      </c>
      <c r="B25" s="51" t="e">
        <f>rachunek!C5/rachunek!C$4</f>
        <v>#DIV/0!</v>
      </c>
      <c r="C25" s="51" t="e">
        <f>rachunek!D5/rachunek!D$4</f>
        <v>#DIV/0!</v>
      </c>
      <c r="D25" s="51" t="e">
        <f>rachunek!F5/rachunek!F$4</f>
        <v>#DIV/0!</v>
      </c>
      <c r="E25" s="51" t="e">
        <f>rachunek!G5/rachunek!G$4</f>
        <v>#DIV/0!</v>
      </c>
      <c r="F25" s="51" t="e">
        <f>rachunek!H5/rachunek!H$4</f>
        <v>#DIV/0!</v>
      </c>
      <c r="G25" s="341" t="e">
        <f>rachunek!I5/rachunek!I$4</f>
        <v>#DIV/0!</v>
      </c>
    </row>
    <row r="26" spans="1:7">
      <c r="A26" s="342" t="s">
        <v>93</v>
      </c>
      <c r="B26" s="50" t="e">
        <f>rachunek!C6/rachunek!C$4</f>
        <v>#DIV/0!</v>
      </c>
      <c r="C26" s="50" t="e">
        <f>rachunek!D6/rachunek!D$4</f>
        <v>#DIV/0!</v>
      </c>
      <c r="D26" s="50" t="e">
        <f>rachunek!F6/rachunek!F$4</f>
        <v>#DIV/0!</v>
      </c>
      <c r="E26" s="50" t="e">
        <f>rachunek!G6/rachunek!G$4</f>
        <v>#DIV/0!</v>
      </c>
      <c r="F26" s="50" t="e">
        <f>rachunek!H6/rachunek!H$4</f>
        <v>#DIV/0!</v>
      </c>
      <c r="G26" s="343" t="e">
        <f>rachunek!I6/rachunek!I$4</f>
        <v>#DIV/0!</v>
      </c>
    </row>
    <row r="27" spans="1:7" ht="22.5">
      <c r="A27" s="344" t="s">
        <v>48</v>
      </c>
      <c r="B27" s="50" t="e">
        <f>rachunek!C7/rachunek!C$4</f>
        <v>#DIV/0!</v>
      </c>
      <c r="C27" s="50" t="e">
        <f>rachunek!D7/rachunek!D$4</f>
        <v>#DIV/0!</v>
      </c>
      <c r="D27" s="50" t="e">
        <f>rachunek!F7/rachunek!F$4</f>
        <v>#DIV/0!</v>
      </c>
      <c r="E27" s="50" t="e">
        <f>rachunek!G7/rachunek!G$4</f>
        <v>#DIV/0!</v>
      </c>
      <c r="F27" s="50" t="e">
        <f>rachunek!H7/rachunek!H$4</f>
        <v>#DIV/0!</v>
      </c>
      <c r="G27" s="343" t="e">
        <f>rachunek!I7/rachunek!I$4</f>
        <v>#DIV/0!</v>
      </c>
    </row>
    <row r="28" spans="1:7" ht="22.5">
      <c r="A28" s="345" t="s">
        <v>49</v>
      </c>
      <c r="B28" s="50" t="e">
        <f>rachunek!C8/rachunek!C$4</f>
        <v>#DIV/0!</v>
      </c>
      <c r="C28" s="50" t="e">
        <f>rachunek!D8/rachunek!D$4</f>
        <v>#DIV/0!</v>
      </c>
      <c r="D28" s="50" t="e">
        <f>rachunek!F8/rachunek!F$4</f>
        <v>#DIV/0!</v>
      </c>
      <c r="E28" s="50" t="e">
        <f>rachunek!G8/rachunek!G$4</f>
        <v>#DIV/0!</v>
      </c>
      <c r="F28" s="50" t="e">
        <f>rachunek!H8/rachunek!H$4</f>
        <v>#DIV/0!</v>
      </c>
      <c r="G28" s="343" t="e">
        <f>rachunek!I8/rachunek!I$4</f>
        <v>#DIV/0!</v>
      </c>
    </row>
    <row r="29" spans="1:7" ht="13.5" thickBot="1">
      <c r="A29" s="346" t="s">
        <v>94</v>
      </c>
      <c r="B29" s="347" t="e">
        <f>rachunek!C9/rachunek!C$4</f>
        <v>#DIV/0!</v>
      </c>
      <c r="C29" s="347" t="e">
        <f>rachunek!D9/rachunek!D$4</f>
        <v>#DIV/0!</v>
      </c>
      <c r="D29" s="347" t="e">
        <f>rachunek!F9/rachunek!F$4</f>
        <v>#DIV/0!</v>
      </c>
      <c r="E29" s="347" t="e">
        <f>rachunek!G9/rachunek!G$4</f>
        <v>#DIV/0!</v>
      </c>
      <c r="F29" s="347" t="e">
        <f>rachunek!H9/rachunek!H$4</f>
        <v>#DIV/0!</v>
      </c>
      <c r="G29" s="348" t="e">
        <f>rachunek!I9/rachunek!I$4</f>
        <v>#DIV/0!</v>
      </c>
    </row>
    <row r="30" spans="1:7">
      <c r="A30" s="53"/>
      <c r="B30" s="155"/>
      <c r="C30" s="87"/>
      <c r="D30" s="87"/>
      <c r="E30" s="87"/>
      <c r="F30" s="87"/>
      <c r="G30" s="87"/>
    </row>
    <row r="31" spans="1:7" ht="15.75" customHeight="1" thickBot="1">
      <c r="A31" s="55" t="s">
        <v>61</v>
      </c>
      <c r="B31" s="245"/>
      <c r="C31" s="245"/>
      <c r="D31" s="245"/>
      <c r="E31" s="245"/>
      <c r="F31" s="245"/>
      <c r="G31" s="245"/>
    </row>
    <row r="32" spans="1:7" ht="13.5" thickBot="1">
      <c r="A32" s="44" t="s">
        <v>60</v>
      </c>
      <c r="B32" s="47" t="e">
        <f>B33+B34+B35+B36+B38+B39+B41+B42</f>
        <v>#DIV/0!</v>
      </c>
      <c r="C32" s="47" t="e">
        <f t="shared" ref="C32:F32" si="1">C33+C34+C35+C36+C38+C39+C41+C42</f>
        <v>#DIV/0!</v>
      </c>
      <c r="D32" s="47" t="e">
        <f t="shared" si="1"/>
        <v>#DIV/0!</v>
      </c>
      <c r="E32" s="47" t="e">
        <f t="shared" si="1"/>
        <v>#DIV/0!</v>
      </c>
      <c r="F32" s="47" t="e">
        <f t="shared" si="1"/>
        <v>#DIV/0!</v>
      </c>
      <c r="G32" s="47" t="e">
        <f t="shared" ref="G32" si="2">G33+G34+G35+G36+G38+G39+G41+G42</f>
        <v>#DIV/0!</v>
      </c>
    </row>
    <row r="33" spans="1:7">
      <c r="A33" s="40" t="s">
        <v>1</v>
      </c>
      <c r="B33" s="51" t="e">
        <f>rachunek!C11/rachunek!C$10</f>
        <v>#DIV/0!</v>
      </c>
      <c r="C33" s="51" t="e">
        <f>rachunek!D11/rachunek!D$10</f>
        <v>#DIV/0!</v>
      </c>
      <c r="D33" s="51" t="e">
        <f>rachunek!F11/rachunek!F$10</f>
        <v>#DIV/0!</v>
      </c>
      <c r="E33" s="51" t="e">
        <f>rachunek!G11/rachunek!G$10</f>
        <v>#DIV/0!</v>
      </c>
      <c r="F33" s="51" t="e">
        <f>rachunek!H11/rachunek!H$10</f>
        <v>#DIV/0!</v>
      </c>
      <c r="G33" s="51" t="e">
        <f>rachunek!I11/rachunek!I$10</f>
        <v>#DIV/0!</v>
      </c>
    </row>
    <row r="34" spans="1:7">
      <c r="A34" s="40" t="s">
        <v>2</v>
      </c>
      <c r="B34" s="51" t="e">
        <f>rachunek!C12/rachunek!C$10</f>
        <v>#DIV/0!</v>
      </c>
      <c r="C34" s="51" t="e">
        <f>rachunek!D12/rachunek!D$10</f>
        <v>#DIV/0!</v>
      </c>
      <c r="D34" s="51" t="e">
        <f>rachunek!F12/rachunek!F$10</f>
        <v>#DIV/0!</v>
      </c>
      <c r="E34" s="51" t="e">
        <f>rachunek!G12/rachunek!G$10</f>
        <v>#DIV/0!</v>
      </c>
      <c r="F34" s="51" t="e">
        <f>rachunek!H12/rachunek!H$10</f>
        <v>#DIV/0!</v>
      </c>
      <c r="G34" s="51" t="e">
        <f>rachunek!I12/rachunek!I$10</f>
        <v>#DIV/0!</v>
      </c>
    </row>
    <row r="35" spans="1:7">
      <c r="A35" s="40" t="s">
        <v>3</v>
      </c>
      <c r="B35" s="51" t="e">
        <f>rachunek!C13/rachunek!C$10</f>
        <v>#DIV/0!</v>
      </c>
      <c r="C35" s="51" t="e">
        <f>rachunek!D13/rachunek!D$10</f>
        <v>#DIV/0!</v>
      </c>
      <c r="D35" s="51" t="e">
        <f>rachunek!F13/rachunek!F$10</f>
        <v>#DIV/0!</v>
      </c>
      <c r="E35" s="51" t="e">
        <f>rachunek!G13/rachunek!G$10</f>
        <v>#DIV/0!</v>
      </c>
      <c r="F35" s="51" t="e">
        <f>rachunek!H13/rachunek!H$10</f>
        <v>#DIV/0!</v>
      </c>
      <c r="G35" s="51" t="e">
        <f>rachunek!I13/rachunek!I$10</f>
        <v>#DIV/0!</v>
      </c>
    </row>
    <row r="36" spans="1:7">
      <c r="A36" s="40" t="s">
        <v>95</v>
      </c>
      <c r="B36" s="51" t="e">
        <f>rachunek!C14/rachunek!C$10</f>
        <v>#DIV/0!</v>
      </c>
      <c r="C36" s="51" t="e">
        <f>rachunek!D14/rachunek!D$10</f>
        <v>#DIV/0!</v>
      </c>
      <c r="D36" s="51" t="e">
        <f>rachunek!F14/rachunek!F$10</f>
        <v>#DIV/0!</v>
      </c>
      <c r="E36" s="51" t="e">
        <f>rachunek!G14/rachunek!G$10</f>
        <v>#DIV/0!</v>
      </c>
      <c r="F36" s="51" t="e">
        <f>rachunek!H14/rachunek!H$10</f>
        <v>#DIV/0!</v>
      </c>
      <c r="G36" s="51" t="e">
        <f>rachunek!I14/rachunek!I$10</f>
        <v>#DIV/0!</v>
      </c>
    </row>
    <row r="37" spans="1:7">
      <c r="A37" s="40" t="s">
        <v>96</v>
      </c>
      <c r="B37" s="51" t="e">
        <f>rachunek!C15/rachunek!C$10</f>
        <v>#DIV/0!</v>
      </c>
      <c r="C37" s="51" t="e">
        <f>rachunek!D15/rachunek!D$10</f>
        <v>#DIV/0!</v>
      </c>
      <c r="D37" s="51" t="e">
        <f>rachunek!F15/rachunek!F$10</f>
        <v>#DIV/0!</v>
      </c>
      <c r="E37" s="51" t="e">
        <f>rachunek!G15/rachunek!G$10</f>
        <v>#DIV/0!</v>
      </c>
      <c r="F37" s="51" t="e">
        <f>rachunek!H15/rachunek!H$10</f>
        <v>#DIV/0!</v>
      </c>
      <c r="G37" s="51" t="e">
        <f>rachunek!I15/rachunek!I$10</f>
        <v>#DIV/0!</v>
      </c>
    </row>
    <row r="38" spans="1:7">
      <c r="A38" s="40" t="s">
        <v>224</v>
      </c>
      <c r="B38" s="51" t="e">
        <f>rachunek!C16/rachunek!C$10</f>
        <v>#DIV/0!</v>
      </c>
      <c r="C38" s="51" t="e">
        <f>rachunek!D16/rachunek!D$10</f>
        <v>#DIV/0!</v>
      </c>
      <c r="D38" s="51" t="e">
        <f>rachunek!F16/rachunek!F$10</f>
        <v>#DIV/0!</v>
      </c>
      <c r="E38" s="51" t="e">
        <f>rachunek!G16/rachunek!G$10</f>
        <v>#DIV/0!</v>
      </c>
      <c r="F38" s="51" t="e">
        <f>rachunek!H16/rachunek!H$10</f>
        <v>#DIV/0!</v>
      </c>
      <c r="G38" s="51" t="e">
        <f>rachunek!I16/rachunek!I$10</f>
        <v>#DIV/0!</v>
      </c>
    </row>
    <row r="39" spans="1:7">
      <c r="A39" s="40" t="s">
        <v>225</v>
      </c>
      <c r="B39" s="51" t="e">
        <f>rachunek!C17/rachunek!C$10</f>
        <v>#DIV/0!</v>
      </c>
      <c r="C39" s="51" t="e">
        <f>rachunek!D17/rachunek!D$10</f>
        <v>#DIV/0!</v>
      </c>
      <c r="D39" s="51" t="e">
        <f>rachunek!F17/rachunek!F$10</f>
        <v>#DIV/0!</v>
      </c>
      <c r="E39" s="51" t="e">
        <f>rachunek!G17/rachunek!G$10</f>
        <v>#DIV/0!</v>
      </c>
      <c r="F39" s="51" t="e">
        <f>rachunek!H17/rachunek!H$10</f>
        <v>#DIV/0!</v>
      </c>
      <c r="G39" s="51" t="e">
        <f>rachunek!I17/rachunek!I$10</f>
        <v>#DIV/0!</v>
      </c>
    </row>
    <row r="40" spans="1:7">
      <c r="A40" s="154" t="s">
        <v>52</v>
      </c>
      <c r="B40" s="51" t="e">
        <f>rachunek!C18/rachunek!C$10</f>
        <v>#DIV/0!</v>
      </c>
      <c r="C40" s="51" t="e">
        <f>rachunek!D18/rachunek!D$10</f>
        <v>#DIV/0!</v>
      </c>
      <c r="D40" s="51" t="e">
        <f>rachunek!F18/rachunek!F$10</f>
        <v>#DIV/0!</v>
      </c>
      <c r="E40" s="51" t="e">
        <f>rachunek!G18/rachunek!G$10</f>
        <v>#DIV/0!</v>
      </c>
      <c r="F40" s="51" t="e">
        <f>rachunek!H18/rachunek!H$10</f>
        <v>#DIV/0!</v>
      </c>
      <c r="G40" s="51" t="e">
        <f>rachunek!I18/rachunek!I$10</f>
        <v>#DIV/0!</v>
      </c>
    </row>
    <row r="41" spans="1:7">
      <c r="A41" s="40" t="s">
        <v>226</v>
      </c>
      <c r="B41" s="51" t="e">
        <f>rachunek!C19/rachunek!C$10</f>
        <v>#DIV/0!</v>
      </c>
      <c r="C41" s="51" t="e">
        <f>rachunek!D19/rachunek!D$10</f>
        <v>#DIV/0!</v>
      </c>
      <c r="D41" s="51" t="e">
        <f>rachunek!F19/rachunek!F$10</f>
        <v>#DIV/0!</v>
      </c>
      <c r="E41" s="51" t="e">
        <f>rachunek!G19/rachunek!G$10</f>
        <v>#DIV/0!</v>
      </c>
      <c r="F41" s="51" t="e">
        <f>rachunek!H19/rachunek!H$10</f>
        <v>#DIV/0!</v>
      </c>
      <c r="G41" s="51" t="e">
        <f>rachunek!I19/rachunek!I$10</f>
        <v>#DIV/0!</v>
      </c>
    </row>
    <row r="42" spans="1:7">
      <c r="A42" s="154" t="s">
        <v>227</v>
      </c>
      <c r="B42" s="51" t="e">
        <f>rachunek!C20/rachunek!C$10</f>
        <v>#DIV/0!</v>
      </c>
      <c r="C42" s="51" t="e">
        <f>rachunek!D20/rachunek!D$10</f>
        <v>#DIV/0!</v>
      </c>
      <c r="D42" s="51" t="e">
        <f>rachunek!F20/rachunek!F$10</f>
        <v>#DIV/0!</v>
      </c>
      <c r="E42" s="51" t="e">
        <f>rachunek!G20/rachunek!G$10</f>
        <v>#DIV/0!</v>
      </c>
      <c r="F42" s="51" t="e">
        <f>rachunek!H20/rachunek!H$10</f>
        <v>#DIV/0!</v>
      </c>
      <c r="G42" s="51" t="e">
        <f>rachunek!I20/rachunek!I$10</f>
        <v>#DIV/0!</v>
      </c>
    </row>
    <row r="43" spans="1:7">
      <c r="A43" s="152"/>
      <c r="B43" s="87"/>
      <c r="C43" s="87"/>
      <c r="D43" s="87"/>
      <c r="E43" s="87"/>
      <c r="F43" s="87"/>
      <c r="G43" s="87"/>
    </row>
    <row r="44" spans="1:7">
      <c r="A44" s="4"/>
      <c r="B44" s="4"/>
      <c r="C44" s="4"/>
      <c r="D44" s="116"/>
      <c r="E44" s="4"/>
      <c r="F44" s="4"/>
      <c r="G44" s="4"/>
    </row>
    <row r="45" spans="1:7">
      <c r="A45" s="241" t="s">
        <v>90</v>
      </c>
      <c r="B45" s="90" t="s">
        <v>63</v>
      </c>
      <c r="C45" s="50" t="e">
        <f>rachunek!D21/rachunek!C21</f>
        <v>#DIV/0!</v>
      </c>
      <c r="D45" s="50" t="e">
        <f>rachunek!F21/rachunek!E21</f>
        <v>#DIV/0!</v>
      </c>
      <c r="E45" s="50" t="e">
        <f>rachunek!G21/rachunek!F21</f>
        <v>#DIV/0!</v>
      </c>
      <c r="F45" s="50" t="e">
        <f>rachunek!H21/rachunek!G21</f>
        <v>#DIV/0!</v>
      </c>
      <c r="G45" s="50" t="e">
        <f>rachunek!I21/rachunek!H21</f>
        <v>#DIV/0!</v>
      </c>
    </row>
    <row r="46" spans="1:7">
      <c r="A46" s="241" t="s">
        <v>229</v>
      </c>
      <c r="B46" s="90" t="s">
        <v>63</v>
      </c>
      <c r="C46" s="50" t="e">
        <f>rachunek!D31/rachunek!C31</f>
        <v>#DIV/0!</v>
      </c>
      <c r="D46" s="50" t="e">
        <f>rachunek!F31/rachunek!D31</f>
        <v>#DIV/0!</v>
      </c>
      <c r="E46" s="50" t="e">
        <f>rachunek!G31/rachunek!F31</f>
        <v>#DIV/0!</v>
      </c>
      <c r="F46" s="50" t="e">
        <f>rachunek!H31/rachunek!G31</f>
        <v>#DIV/0!</v>
      </c>
      <c r="G46" s="50" t="e">
        <f>rachunek!I31/rachunek!H31</f>
        <v>#DIV/0!</v>
      </c>
    </row>
    <row r="47" spans="1:7">
      <c r="A47" s="241" t="s">
        <v>76</v>
      </c>
      <c r="B47" s="90" t="s">
        <v>63</v>
      </c>
      <c r="C47" s="50" t="e">
        <f>rachunek!D50/rachunek!C50</f>
        <v>#DIV/0!</v>
      </c>
      <c r="D47" s="50" t="e">
        <f>rachunek!F50/rachunek!E50</f>
        <v>#DIV/0!</v>
      </c>
      <c r="E47" s="50" t="e">
        <f>rachunek!G50/rachunek!F50</f>
        <v>#DIV/0!</v>
      </c>
      <c r="F47" s="50" t="e">
        <f>rachunek!H50/rachunek!G50</f>
        <v>#DIV/0!</v>
      </c>
      <c r="G47" s="50" t="e">
        <f>rachunek!I50/rachunek!H50</f>
        <v>#DIV/0!</v>
      </c>
    </row>
  </sheetData>
  <pageMargins left="0.7" right="0.7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J99"/>
  <sheetViews>
    <sheetView topLeftCell="A49" zoomScale="102" zoomScaleNormal="102" workbookViewId="0">
      <selection activeCell="Q16" sqref="Q16"/>
    </sheetView>
  </sheetViews>
  <sheetFormatPr defaultRowHeight="12.75"/>
  <cols>
    <col min="1" max="1" width="4.7109375" customWidth="1"/>
    <col min="2" max="2" width="45.42578125" customWidth="1"/>
    <col min="3" max="5" width="8.85546875" hidden="1" customWidth="1"/>
    <col min="6" max="9" width="8.85546875" customWidth="1"/>
    <col min="10" max="10" width="10.5703125" bestFit="1" customWidth="1"/>
  </cols>
  <sheetData>
    <row r="1" spans="1:10" ht="13.5" thickBot="1"/>
    <row r="2" spans="1:10" s="1" customFormat="1" ht="13.5" thickBot="1">
      <c r="A2" s="409"/>
      <c r="B2" s="453" t="str">
        <f>rachunek!B2</f>
        <v>Nazwa Klienta:</v>
      </c>
      <c r="C2" s="899" t="s">
        <v>249</v>
      </c>
      <c r="D2" s="900"/>
      <c r="E2" s="900"/>
      <c r="F2" s="900"/>
      <c r="G2" s="900"/>
      <c r="H2" s="900"/>
      <c r="I2" s="901"/>
      <c r="J2" s="2"/>
    </row>
    <row r="3" spans="1:10" s="1" customFormat="1" ht="15" customHeight="1" thickBot="1">
      <c r="A3" s="413"/>
      <c r="B3" s="414" t="s">
        <v>0</v>
      </c>
      <c r="C3" s="415">
        <f>rachunek!C3</f>
        <v>44196</v>
      </c>
      <c r="D3" s="415">
        <f>rachunek!D3</f>
        <v>45291</v>
      </c>
      <c r="E3" s="415">
        <f>rachunek!E3</f>
        <v>45657</v>
      </c>
      <c r="F3" s="415" t="str">
        <f>rachunek!F3</f>
        <v>…..2025</v>
      </c>
      <c r="G3" s="415">
        <f>rachunek!G3</f>
        <v>46022</v>
      </c>
      <c r="H3" s="415">
        <f>rachunek!H3</f>
        <v>46387</v>
      </c>
      <c r="I3" s="416">
        <f>rachunek!I3</f>
        <v>46752</v>
      </c>
    </row>
    <row r="4" spans="1:10" s="1" customFormat="1" ht="15" customHeight="1" thickBot="1">
      <c r="A4" s="177" t="s">
        <v>109</v>
      </c>
      <c r="B4" s="384" t="s">
        <v>23</v>
      </c>
      <c r="C4" s="393"/>
      <c r="D4" s="393" t="e">
        <f>aktywa_pasywa!D3/aktywa_pasywa!C3</f>
        <v>#DIV/0!</v>
      </c>
      <c r="E4" s="393"/>
      <c r="F4" s="393" t="e">
        <f>aktywa_pasywa!F3/aktywa_pasywa!D3</f>
        <v>#DIV/0!</v>
      </c>
      <c r="G4" s="393" t="e">
        <f>aktywa_pasywa!G3/aktywa_pasywa!F3</f>
        <v>#DIV/0!</v>
      </c>
      <c r="H4" s="393" t="e">
        <f>aktywa_pasywa!H3/aktywa_pasywa!G3</f>
        <v>#DIV/0!</v>
      </c>
      <c r="I4" s="393" t="e">
        <f>aktywa_pasywa!I3/aktywa_pasywa!H3</f>
        <v>#DIV/0!</v>
      </c>
    </row>
    <row r="5" spans="1:10" s="1" customFormat="1" ht="15" customHeight="1">
      <c r="A5" s="301" t="s">
        <v>105</v>
      </c>
      <c r="B5" s="163" t="s">
        <v>104</v>
      </c>
      <c r="C5" s="374"/>
      <c r="D5" s="374" t="e">
        <f>aktywa_pasywa!D4/aktywa_pasywa!C4</f>
        <v>#DIV/0!</v>
      </c>
      <c r="E5" s="432"/>
      <c r="F5" s="375" t="e">
        <f>aktywa_pasywa!F4/aktywa_pasywa!D4</f>
        <v>#DIV/0!</v>
      </c>
      <c r="G5" s="375" t="e">
        <f>aktywa_pasywa!G4/aktywa_pasywa!F4</f>
        <v>#DIV/0!</v>
      </c>
      <c r="H5" s="375" t="e">
        <f>aktywa_pasywa!H4/aktywa_pasywa!G4</f>
        <v>#DIV/0!</v>
      </c>
      <c r="I5" s="375" t="e">
        <f>aktywa_pasywa!I4/aktywa_pasywa!H4</f>
        <v>#DIV/0!</v>
      </c>
    </row>
    <row r="6" spans="1:10" s="1" customFormat="1" ht="15" customHeight="1">
      <c r="A6" s="303" t="s">
        <v>106</v>
      </c>
      <c r="B6" s="377" t="s">
        <v>110</v>
      </c>
      <c r="C6" s="370"/>
      <c r="D6" s="370" t="e">
        <f>aktywa_pasywa!D5/aktywa_pasywa!C5</f>
        <v>#DIV/0!</v>
      </c>
      <c r="E6" s="433"/>
      <c r="F6" s="370" t="e">
        <f>aktywa_pasywa!F5/aktywa_pasywa!D5</f>
        <v>#DIV/0!</v>
      </c>
      <c r="G6" s="370" t="e">
        <f>aktywa_pasywa!G5/aktywa_pasywa!F5</f>
        <v>#DIV/0!</v>
      </c>
      <c r="H6" s="370" t="e">
        <f>aktywa_pasywa!H5/aktywa_pasywa!G5</f>
        <v>#DIV/0!</v>
      </c>
      <c r="I6" s="372" t="e">
        <f>aktywa_pasywa!I5/aktywa_pasywa!H5</f>
        <v>#DIV/0!</v>
      </c>
    </row>
    <row r="7" spans="1:10" s="1" customFormat="1">
      <c r="A7" s="305">
        <v>1</v>
      </c>
      <c r="B7" s="196" t="s">
        <v>111</v>
      </c>
      <c r="C7" s="380"/>
      <c r="D7" s="380" t="e">
        <f>aktywa_pasywa!D6/aktywa_pasywa!C6</f>
        <v>#DIV/0!</v>
      </c>
      <c r="E7" s="434"/>
      <c r="F7" s="380" t="e">
        <f>aktywa_pasywa!F6/aktywa_pasywa!D6</f>
        <v>#DIV/0!</v>
      </c>
      <c r="G7" s="380" t="e">
        <f>aktywa_pasywa!G6/aktywa_pasywa!F6</f>
        <v>#DIV/0!</v>
      </c>
      <c r="H7" s="380" t="e">
        <f>aktywa_pasywa!H6/aktywa_pasywa!G6</f>
        <v>#DIV/0!</v>
      </c>
      <c r="I7" s="394" t="e">
        <f>aktywa_pasywa!I6/aktywa_pasywa!H6</f>
        <v>#DIV/0!</v>
      </c>
    </row>
    <row r="8" spans="1:10" s="1" customFormat="1">
      <c r="A8" s="305">
        <v>2</v>
      </c>
      <c r="B8" s="378" t="s">
        <v>112</v>
      </c>
      <c r="C8" s="380"/>
      <c r="D8" s="380" t="e">
        <f>aktywa_pasywa!D7/aktywa_pasywa!C7</f>
        <v>#DIV/0!</v>
      </c>
      <c r="E8" s="434"/>
      <c r="F8" s="380" t="e">
        <f>aktywa_pasywa!F7/aktywa_pasywa!D7</f>
        <v>#DIV/0!</v>
      </c>
      <c r="G8" s="380" t="e">
        <f>aktywa_pasywa!G7/aktywa_pasywa!F7</f>
        <v>#DIV/0!</v>
      </c>
      <c r="H8" s="380" t="e">
        <f>aktywa_pasywa!H7/aktywa_pasywa!G7</f>
        <v>#DIV/0!</v>
      </c>
      <c r="I8" s="394" t="e">
        <f>aktywa_pasywa!I7/aktywa_pasywa!H7</f>
        <v>#DIV/0!</v>
      </c>
      <c r="J8" s="119"/>
    </row>
    <row r="9" spans="1:10" s="1" customFormat="1">
      <c r="A9" s="305">
        <v>3</v>
      </c>
      <c r="B9" s="196" t="s">
        <v>113</v>
      </c>
      <c r="C9" s="380"/>
      <c r="D9" s="380" t="e">
        <f>aktywa_pasywa!D8/aktywa_pasywa!C8</f>
        <v>#DIV/0!</v>
      </c>
      <c r="E9" s="434"/>
      <c r="F9" s="380" t="e">
        <f>aktywa_pasywa!F8/aktywa_pasywa!D8</f>
        <v>#DIV/0!</v>
      </c>
      <c r="G9" s="380" t="e">
        <f>aktywa_pasywa!G8/aktywa_pasywa!F8</f>
        <v>#DIV/0!</v>
      </c>
      <c r="H9" s="380" t="e">
        <f>aktywa_pasywa!H8/aktywa_pasywa!G8</f>
        <v>#DIV/0!</v>
      </c>
      <c r="I9" s="394" t="e">
        <f>aktywa_pasywa!I8/aktywa_pasywa!H8</f>
        <v>#DIV/0!</v>
      </c>
      <c r="J9" s="119"/>
    </row>
    <row r="10" spans="1:10" s="1" customFormat="1" ht="15" customHeight="1">
      <c r="A10" s="301" t="s">
        <v>107</v>
      </c>
      <c r="B10" s="377" t="s">
        <v>114</v>
      </c>
      <c r="C10" s="370"/>
      <c r="D10" s="370" t="e">
        <f>aktywa_pasywa!D9/aktywa_pasywa!C9</f>
        <v>#DIV/0!</v>
      </c>
      <c r="E10" s="433"/>
      <c r="F10" s="370" t="e">
        <f>aktywa_pasywa!F9/aktywa_pasywa!D9</f>
        <v>#DIV/0!</v>
      </c>
      <c r="G10" s="370" t="e">
        <f>aktywa_pasywa!G9/aktywa_pasywa!F9</f>
        <v>#DIV/0!</v>
      </c>
      <c r="H10" s="370" t="e">
        <f>aktywa_pasywa!H9/aktywa_pasywa!G9</f>
        <v>#DIV/0!</v>
      </c>
      <c r="I10" s="372" t="e">
        <f>aktywa_pasywa!I9/aktywa_pasywa!H9</f>
        <v>#DIV/0!</v>
      </c>
    </row>
    <row r="11" spans="1:10" s="1" customFormat="1">
      <c r="A11" s="305">
        <v>1</v>
      </c>
      <c r="B11" s="196" t="s">
        <v>115</v>
      </c>
      <c r="C11" s="380"/>
      <c r="D11" s="380" t="e">
        <f>aktywa_pasywa!D10/aktywa_pasywa!C10</f>
        <v>#DIV/0!</v>
      </c>
      <c r="E11" s="434"/>
      <c r="F11" s="380" t="e">
        <f>aktywa_pasywa!F10/aktywa_pasywa!D10</f>
        <v>#DIV/0!</v>
      </c>
      <c r="G11" s="380" t="e">
        <f>aktywa_pasywa!G10/aktywa_pasywa!F10</f>
        <v>#DIV/0!</v>
      </c>
      <c r="H11" s="380" t="e">
        <f>aktywa_pasywa!H10/aktywa_pasywa!G10</f>
        <v>#DIV/0!</v>
      </c>
      <c r="I11" s="394" t="e">
        <f>aktywa_pasywa!I10/aktywa_pasywa!H10</f>
        <v>#DIV/0!</v>
      </c>
    </row>
    <row r="12" spans="1:10" s="1" customFormat="1">
      <c r="A12" s="305">
        <v>2</v>
      </c>
      <c r="B12" s="196" t="s">
        <v>116</v>
      </c>
      <c r="C12" s="380"/>
      <c r="D12" s="380" t="e">
        <f>aktywa_pasywa!D11/aktywa_pasywa!C11</f>
        <v>#DIV/0!</v>
      </c>
      <c r="E12" s="434"/>
      <c r="F12" s="380" t="e">
        <f>aktywa_pasywa!F11/aktywa_pasywa!D11</f>
        <v>#DIV/0!</v>
      </c>
      <c r="G12" s="380" t="e">
        <f>aktywa_pasywa!G11/aktywa_pasywa!F11</f>
        <v>#DIV/0!</v>
      </c>
      <c r="H12" s="380" t="e">
        <f>aktywa_pasywa!H11/aktywa_pasywa!G11</f>
        <v>#DIV/0!</v>
      </c>
      <c r="I12" s="394" t="e">
        <f>aktywa_pasywa!I11/aktywa_pasywa!H11</f>
        <v>#DIV/0!</v>
      </c>
    </row>
    <row r="13" spans="1:10" s="1" customFormat="1" ht="15" customHeight="1">
      <c r="A13" s="301" t="s">
        <v>108</v>
      </c>
      <c r="B13" s="377" t="s">
        <v>230</v>
      </c>
      <c r="C13" s="370"/>
      <c r="D13" s="370" t="e">
        <f>aktywa_pasywa!D12/aktywa_pasywa!C12</f>
        <v>#DIV/0!</v>
      </c>
      <c r="E13" s="433"/>
      <c r="F13" s="370" t="e">
        <f>aktywa_pasywa!F12/aktywa_pasywa!D12</f>
        <v>#DIV/0!</v>
      </c>
      <c r="G13" s="370" t="e">
        <f>aktywa_pasywa!G12/aktywa_pasywa!F12</f>
        <v>#DIV/0!</v>
      </c>
      <c r="H13" s="370" t="e">
        <f>aktywa_pasywa!H12/aktywa_pasywa!G12</f>
        <v>#DIV/0!</v>
      </c>
      <c r="I13" s="372" t="e">
        <f>aktywa_pasywa!I12/aktywa_pasywa!H12</f>
        <v>#DIV/0!</v>
      </c>
    </row>
    <row r="14" spans="1:10" s="1" customFormat="1" ht="13.15" customHeight="1">
      <c r="A14" s="305">
        <v>1</v>
      </c>
      <c r="B14" s="196" t="s">
        <v>103</v>
      </c>
      <c r="C14" s="380"/>
      <c r="D14" s="380" t="e">
        <f>aktywa_pasywa!D13/aktywa_pasywa!C13</f>
        <v>#DIV/0!</v>
      </c>
      <c r="E14" s="434"/>
      <c r="F14" s="380" t="e">
        <f>aktywa_pasywa!F13/aktywa_pasywa!D13</f>
        <v>#DIV/0!</v>
      </c>
      <c r="G14" s="380" t="e">
        <f>aktywa_pasywa!G13/aktywa_pasywa!F13</f>
        <v>#DIV/0!</v>
      </c>
      <c r="H14" s="380" t="e">
        <f>aktywa_pasywa!H13/aktywa_pasywa!G13</f>
        <v>#DIV/0!</v>
      </c>
      <c r="I14" s="394" t="e">
        <f>aktywa_pasywa!I13/aktywa_pasywa!H13</f>
        <v>#DIV/0!</v>
      </c>
    </row>
    <row r="15" spans="1:10" s="1" customFormat="1" ht="15" customHeight="1">
      <c r="A15" s="305">
        <v>2</v>
      </c>
      <c r="B15" s="196" t="s">
        <v>104</v>
      </c>
      <c r="C15" s="380"/>
      <c r="D15" s="380" t="e">
        <f>aktywa_pasywa!D14/aktywa_pasywa!C14</f>
        <v>#DIV/0!</v>
      </c>
      <c r="E15" s="434"/>
      <c r="F15" s="380" t="e">
        <f>aktywa_pasywa!F14/aktywa_pasywa!D14</f>
        <v>#DIV/0!</v>
      </c>
      <c r="G15" s="380" t="e">
        <f>aktywa_pasywa!G14/aktywa_pasywa!F14</f>
        <v>#DIV/0!</v>
      </c>
      <c r="H15" s="380" t="e">
        <f>aktywa_pasywa!H14/aktywa_pasywa!G14</f>
        <v>#DIV/0!</v>
      </c>
      <c r="I15" s="394" t="e">
        <f>aktywa_pasywa!I14/aktywa_pasywa!H14</f>
        <v>#DIV/0!</v>
      </c>
    </row>
    <row r="16" spans="1:10" s="1" customFormat="1" ht="15" customHeight="1">
      <c r="A16" s="305">
        <v>3</v>
      </c>
      <c r="B16" s="196" t="s">
        <v>117</v>
      </c>
      <c r="C16" s="380"/>
      <c r="D16" s="380" t="e">
        <f>aktywa_pasywa!D15/aktywa_pasywa!C15</f>
        <v>#DIV/0!</v>
      </c>
      <c r="E16" s="434"/>
      <c r="F16" s="380" t="e">
        <f>aktywa_pasywa!F15/aktywa_pasywa!D15</f>
        <v>#DIV/0!</v>
      </c>
      <c r="G16" s="380" t="e">
        <f>aktywa_pasywa!G15/aktywa_pasywa!F15</f>
        <v>#DIV/0!</v>
      </c>
      <c r="H16" s="380" t="e">
        <f>aktywa_pasywa!H15/aktywa_pasywa!G15</f>
        <v>#DIV/0!</v>
      </c>
      <c r="I16" s="394" t="e">
        <f>aktywa_pasywa!I15/aktywa_pasywa!H15</f>
        <v>#DIV/0!</v>
      </c>
    </row>
    <row r="17" spans="1:9" s="1" customFormat="1" ht="15" customHeight="1">
      <c r="A17" s="305" t="s">
        <v>121</v>
      </c>
      <c r="B17" s="196" t="s">
        <v>118</v>
      </c>
      <c r="C17" s="380"/>
      <c r="D17" s="380" t="e">
        <f>aktywa_pasywa!D16/aktywa_pasywa!C16</f>
        <v>#DIV/0!</v>
      </c>
      <c r="E17" s="434"/>
      <c r="F17" s="380" t="e">
        <f>aktywa_pasywa!F16/aktywa_pasywa!D16</f>
        <v>#DIV/0!</v>
      </c>
      <c r="G17" s="380" t="e">
        <f>aktywa_pasywa!G16/aktywa_pasywa!F16</f>
        <v>#DIV/0!</v>
      </c>
      <c r="H17" s="380" t="e">
        <f>aktywa_pasywa!H16/aktywa_pasywa!G16</f>
        <v>#DIV/0!</v>
      </c>
      <c r="I17" s="394" t="e">
        <f>aktywa_pasywa!I16/aktywa_pasywa!H16</f>
        <v>#DIV/0!</v>
      </c>
    </row>
    <row r="18" spans="1:9" s="1" customFormat="1" ht="15" customHeight="1">
      <c r="A18" s="305" t="s">
        <v>122</v>
      </c>
      <c r="B18" s="196" t="s">
        <v>119</v>
      </c>
      <c r="C18" s="380"/>
      <c r="D18" s="380" t="e">
        <f>aktywa_pasywa!D17/aktywa_pasywa!C17</f>
        <v>#DIV/0!</v>
      </c>
      <c r="E18" s="434"/>
      <c r="F18" s="380" t="e">
        <f>aktywa_pasywa!F17/aktywa_pasywa!D17</f>
        <v>#DIV/0!</v>
      </c>
      <c r="G18" s="380" t="e">
        <f>aktywa_pasywa!G17/aktywa_pasywa!F17</f>
        <v>#DIV/0!</v>
      </c>
      <c r="H18" s="380" t="e">
        <f>aktywa_pasywa!H17/aktywa_pasywa!G17</f>
        <v>#DIV/0!</v>
      </c>
      <c r="I18" s="394" t="e">
        <f>aktywa_pasywa!I17/aktywa_pasywa!H17</f>
        <v>#DIV/0!</v>
      </c>
    </row>
    <row r="19" spans="1:9" s="1" customFormat="1" ht="15" customHeight="1">
      <c r="A19" s="305">
        <v>4</v>
      </c>
      <c r="B19" s="196" t="s">
        <v>120</v>
      </c>
      <c r="C19" s="380"/>
      <c r="D19" s="380" t="e">
        <f>aktywa_pasywa!D18/aktywa_pasywa!C18</f>
        <v>#DIV/0!</v>
      </c>
      <c r="E19" s="434"/>
      <c r="F19" s="380" t="e">
        <f>aktywa_pasywa!F18/aktywa_pasywa!D18</f>
        <v>#DIV/0!</v>
      </c>
      <c r="G19" s="380" t="e">
        <f>aktywa_pasywa!G18/aktywa_pasywa!F18</f>
        <v>#DIV/0!</v>
      </c>
      <c r="H19" s="380" t="e">
        <f>aktywa_pasywa!H18/aktywa_pasywa!G18</f>
        <v>#DIV/0!</v>
      </c>
      <c r="I19" s="394" t="e">
        <f>aktywa_pasywa!I18/aktywa_pasywa!H18</f>
        <v>#DIV/0!</v>
      </c>
    </row>
    <row r="20" spans="1:9" s="1" customFormat="1">
      <c r="A20" s="301" t="s">
        <v>123</v>
      </c>
      <c r="B20" s="379" t="s">
        <v>124</v>
      </c>
      <c r="C20" s="380"/>
      <c r="D20" s="380" t="e">
        <f>aktywa_pasywa!D19/aktywa_pasywa!C19</f>
        <v>#DIV/0!</v>
      </c>
      <c r="E20" s="434"/>
      <c r="F20" s="380" t="e">
        <f>aktywa_pasywa!F19/aktywa_pasywa!D19</f>
        <v>#DIV/0!</v>
      </c>
      <c r="G20" s="380" t="e">
        <f>aktywa_pasywa!G19/aktywa_pasywa!F19</f>
        <v>#DIV/0!</v>
      </c>
      <c r="H20" s="380" t="e">
        <f>aktywa_pasywa!H19/aktywa_pasywa!G19</f>
        <v>#DIV/0!</v>
      </c>
      <c r="I20" s="394" t="e">
        <f>aktywa_pasywa!I19/aktywa_pasywa!H19</f>
        <v>#DIV/0!</v>
      </c>
    </row>
    <row r="21" spans="1:9" s="1" customFormat="1">
      <c r="A21" s="305">
        <v>1</v>
      </c>
      <c r="B21" s="196" t="s">
        <v>125</v>
      </c>
      <c r="C21" s="380"/>
      <c r="D21" s="380" t="e">
        <f>aktywa_pasywa!D20/aktywa_pasywa!C20</f>
        <v>#DIV/0!</v>
      </c>
      <c r="E21" s="434"/>
      <c r="F21" s="380" t="e">
        <f>aktywa_pasywa!F20/aktywa_pasywa!D20</f>
        <v>#DIV/0!</v>
      </c>
      <c r="G21" s="380" t="e">
        <f>aktywa_pasywa!G20/aktywa_pasywa!F20</f>
        <v>#DIV/0!</v>
      </c>
      <c r="H21" s="380" t="e">
        <f>aktywa_pasywa!H20/aktywa_pasywa!G20</f>
        <v>#DIV/0!</v>
      </c>
      <c r="I21" s="394" t="e">
        <f>aktywa_pasywa!I20/aktywa_pasywa!H20</f>
        <v>#DIV/0!</v>
      </c>
    </row>
    <row r="22" spans="1:9" s="1" customFormat="1" ht="13.5" thickBot="1">
      <c r="A22" s="376">
        <v>2</v>
      </c>
      <c r="B22" s="381" t="s">
        <v>126</v>
      </c>
      <c r="C22" s="382"/>
      <c r="D22" s="382" t="e">
        <f>aktywa_pasywa!D21/aktywa_pasywa!C21</f>
        <v>#DIV/0!</v>
      </c>
      <c r="E22" s="435"/>
      <c r="F22" s="382" t="e">
        <f>aktywa_pasywa!F21/aktywa_pasywa!D21</f>
        <v>#DIV/0!</v>
      </c>
      <c r="G22" s="382" t="e">
        <f>aktywa_pasywa!G21/aktywa_pasywa!F21</f>
        <v>#DIV/0!</v>
      </c>
      <c r="H22" s="382" t="e">
        <f>aktywa_pasywa!H21/aktywa_pasywa!G21</f>
        <v>#DIV/0!</v>
      </c>
      <c r="I22" s="395" t="e">
        <f>aktywa_pasywa!I21/aktywa_pasywa!H21</f>
        <v>#DIV/0!</v>
      </c>
    </row>
    <row r="23" spans="1:9" s="1" customFormat="1" ht="15" customHeight="1" thickBot="1">
      <c r="A23" s="177" t="s">
        <v>151</v>
      </c>
      <c r="B23" s="383" t="s">
        <v>134</v>
      </c>
      <c r="C23" s="391"/>
      <c r="D23" s="391" t="e">
        <f>aktywa_pasywa!D22/aktywa_pasywa!C22</f>
        <v>#DIV/0!</v>
      </c>
      <c r="E23" s="391"/>
      <c r="F23" s="391" t="e">
        <f>aktywa_pasywa!F22/aktywa_pasywa!D22</f>
        <v>#DIV/0!</v>
      </c>
      <c r="G23" s="391" t="e">
        <f>aktywa_pasywa!G22/aktywa_pasywa!F22</f>
        <v>#DIV/0!</v>
      </c>
      <c r="H23" s="391" t="e">
        <f>aktywa_pasywa!H22/aktywa_pasywa!G22</f>
        <v>#DIV/0!</v>
      </c>
      <c r="I23" s="391" t="e">
        <f>aktywa_pasywa!I22/aktywa_pasywa!H22</f>
        <v>#DIV/0!</v>
      </c>
    </row>
    <row r="24" spans="1:9" s="1" customFormat="1" ht="15" customHeight="1">
      <c r="A24" s="301" t="s">
        <v>105</v>
      </c>
      <c r="B24" s="171" t="s">
        <v>135</v>
      </c>
      <c r="C24" s="369"/>
      <c r="D24" s="369" t="e">
        <f>aktywa_pasywa!D23/aktywa_pasywa!C23</f>
        <v>#DIV/0!</v>
      </c>
      <c r="E24" s="436"/>
      <c r="F24" s="369" t="e">
        <f>aktywa_pasywa!F23/aktywa_pasywa!D23</f>
        <v>#DIV/0!</v>
      </c>
      <c r="G24" s="369" t="e">
        <f>aktywa_pasywa!G23/aktywa_pasywa!F23</f>
        <v>#DIV/0!</v>
      </c>
      <c r="H24" s="369" t="e">
        <f>aktywa_pasywa!H23/aktywa_pasywa!G23</f>
        <v>#DIV/0!</v>
      </c>
      <c r="I24" s="371" t="e">
        <f>aktywa_pasywa!I23/aktywa_pasywa!H23</f>
        <v>#DIV/0!</v>
      </c>
    </row>
    <row r="25" spans="1:9" s="1" customFormat="1" ht="15" customHeight="1">
      <c r="A25" s="312" t="s">
        <v>106</v>
      </c>
      <c r="B25" s="41" t="s">
        <v>136</v>
      </c>
      <c r="C25" s="370"/>
      <c r="D25" s="370" t="e">
        <f>aktywa_pasywa!D24/aktywa_pasywa!C24</f>
        <v>#DIV/0!</v>
      </c>
      <c r="E25" s="433"/>
      <c r="F25" s="370" t="e">
        <f>aktywa_pasywa!F24/aktywa_pasywa!D24</f>
        <v>#DIV/0!</v>
      </c>
      <c r="G25" s="370" t="e">
        <f>aktywa_pasywa!G24/aktywa_pasywa!F24</f>
        <v>#DIV/0!</v>
      </c>
      <c r="H25" s="370" t="e">
        <f>aktywa_pasywa!H24/aktywa_pasywa!G24</f>
        <v>#DIV/0!</v>
      </c>
      <c r="I25" s="372" t="e">
        <f>aktywa_pasywa!I24/aktywa_pasywa!H24</f>
        <v>#DIV/0!</v>
      </c>
    </row>
    <row r="26" spans="1:9" s="1" customFormat="1" ht="15" customHeight="1">
      <c r="A26" s="305">
        <v>1</v>
      </c>
      <c r="B26" s="168" t="s">
        <v>127</v>
      </c>
      <c r="C26" s="368"/>
      <c r="D26" s="368" t="e">
        <f>aktywa_pasywa!D25/aktywa_pasywa!C25</f>
        <v>#DIV/0!</v>
      </c>
      <c r="E26" s="437"/>
      <c r="F26" s="368" t="e">
        <f>aktywa_pasywa!F25/aktywa_pasywa!D25</f>
        <v>#DIV/0!</v>
      </c>
      <c r="G26" s="368" t="e">
        <f>aktywa_pasywa!G25/aktywa_pasywa!F25</f>
        <v>#DIV/0!</v>
      </c>
      <c r="H26" s="368" t="e">
        <f>aktywa_pasywa!H25/aktywa_pasywa!G25</f>
        <v>#DIV/0!</v>
      </c>
      <c r="I26" s="373" t="e">
        <f>aktywa_pasywa!I25/aktywa_pasywa!H25</f>
        <v>#DIV/0!</v>
      </c>
    </row>
    <row r="27" spans="1:9" s="1" customFormat="1" ht="15" customHeight="1">
      <c r="A27" s="305" t="s">
        <v>121</v>
      </c>
      <c r="B27" s="168" t="s">
        <v>128</v>
      </c>
      <c r="C27" s="368"/>
      <c r="D27" s="368" t="e">
        <f>aktywa_pasywa!D26/aktywa_pasywa!C26</f>
        <v>#DIV/0!</v>
      </c>
      <c r="E27" s="437"/>
      <c r="F27" s="368" t="e">
        <f>aktywa_pasywa!F26/aktywa_pasywa!D26</f>
        <v>#DIV/0!</v>
      </c>
      <c r="G27" s="368" t="e">
        <f>aktywa_pasywa!G26/aktywa_pasywa!F26</f>
        <v>#DIV/0!</v>
      </c>
      <c r="H27" s="368" t="e">
        <f>aktywa_pasywa!H26/aktywa_pasywa!G26</f>
        <v>#DIV/0!</v>
      </c>
      <c r="I27" s="373" t="e">
        <f>aktywa_pasywa!I26/aktywa_pasywa!H26</f>
        <v>#DIV/0!</v>
      </c>
    </row>
    <row r="28" spans="1:9" s="1" customFormat="1" ht="15" customHeight="1">
      <c r="A28" s="305" t="s">
        <v>129</v>
      </c>
      <c r="B28" s="168" t="s">
        <v>130</v>
      </c>
      <c r="C28" s="368"/>
      <c r="D28" s="368" t="e">
        <f>aktywa_pasywa!D27/aktywa_pasywa!C27</f>
        <v>#DIV/0!</v>
      </c>
      <c r="E28" s="437"/>
      <c r="F28" s="368" t="e">
        <f>aktywa_pasywa!F27/aktywa_pasywa!D27</f>
        <v>#DIV/0!</v>
      </c>
      <c r="G28" s="368" t="e">
        <f>aktywa_pasywa!G27/aktywa_pasywa!F27</f>
        <v>#DIV/0!</v>
      </c>
      <c r="H28" s="368" t="e">
        <f>aktywa_pasywa!H27/aktywa_pasywa!G27</f>
        <v>#DIV/0!</v>
      </c>
      <c r="I28" s="373" t="e">
        <f>aktywa_pasywa!I27/aktywa_pasywa!H27</f>
        <v>#DIV/0!</v>
      </c>
    </row>
    <row r="29" spans="1:9" s="1" customFormat="1" ht="15" customHeight="1">
      <c r="A29" s="305" t="s">
        <v>129</v>
      </c>
      <c r="B29" s="168" t="s">
        <v>131</v>
      </c>
      <c r="C29" s="368"/>
      <c r="D29" s="368" t="e">
        <f>aktywa_pasywa!D28/aktywa_pasywa!C28</f>
        <v>#DIV/0!</v>
      </c>
      <c r="E29" s="437"/>
      <c r="F29" s="368" t="e">
        <f>aktywa_pasywa!F28/aktywa_pasywa!D28</f>
        <v>#DIV/0!</v>
      </c>
      <c r="G29" s="368" t="e">
        <f>aktywa_pasywa!G28/aktywa_pasywa!F28</f>
        <v>#DIV/0!</v>
      </c>
      <c r="H29" s="368" t="e">
        <f>aktywa_pasywa!H28/aktywa_pasywa!G28</f>
        <v>#DIV/0!</v>
      </c>
      <c r="I29" s="373" t="e">
        <f>aktywa_pasywa!I28/aktywa_pasywa!H28</f>
        <v>#DIV/0!</v>
      </c>
    </row>
    <row r="30" spans="1:9" s="1" customFormat="1" ht="15" customHeight="1">
      <c r="A30" s="305" t="s">
        <v>122</v>
      </c>
      <c r="B30" s="168" t="s">
        <v>132</v>
      </c>
      <c r="C30" s="368"/>
      <c r="D30" s="368" t="e">
        <f>aktywa_pasywa!D29/aktywa_pasywa!C29</f>
        <v>#DIV/0!</v>
      </c>
      <c r="E30" s="437"/>
      <c r="F30" s="368" t="e">
        <f>aktywa_pasywa!F29/aktywa_pasywa!D29</f>
        <v>#DIV/0!</v>
      </c>
      <c r="G30" s="368" t="e">
        <f>aktywa_pasywa!G29/aktywa_pasywa!F29</f>
        <v>#DIV/0!</v>
      </c>
      <c r="H30" s="368" t="e">
        <f>aktywa_pasywa!H29/aktywa_pasywa!G29</f>
        <v>#DIV/0!</v>
      </c>
      <c r="I30" s="373" t="e">
        <f>aktywa_pasywa!I29/aktywa_pasywa!H29</f>
        <v>#DIV/0!</v>
      </c>
    </row>
    <row r="31" spans="1:9" s="1" customFormat="1" ht="15" customHeight="1">
      <c r="A31" s="305">
        <v>2</v>
      </c>
      <c r="B31" s="168" t="s">
        <v>137</v>
      </c>
      <c r="C31" s="368"/>
      <c r="D31" s="368" t="e">
        <f>aktywa_pasywa!D30/aktywa_pasywa!C30</f>
        <v>#DIV/0!</v>
      </c>
      <c r="E31" s="437"/>
      <c r="F31" s="368" t="e">
        <f>aktywa_pasywa!F30/aktywa_pasywa!D30</f>
        <v>#DIV/0!</v>
      </c>
      <c r="G31" s="368" t="e">
        <f>aktywa_pasywa!G30/aktywa_pasywa!F30</f>
        <v>#DIV/0!</v>
      </c>
      <c r="H31" s="368" t="e">
        <f>aktywa_pasywa!H30/aktywa_pasywa!G30</f>
        <v>#DIV/0!</v>
      </c>
      <c r="I31" s="373" t="e">
        <f>aktywa_pasywa!I30/aktywa_pasywa!H30</f>
        <v>#DIV/0!</v>
      </c>
    </row>
    <row r="32" spans="1:9" s="1" customFormat="1" ht="15" customHeight="1">
      <c r="A32" s="305" t="s">
        <v>121</v>
      </c>
      <c r="B32" s="168" t="s">
        <v>128</v>
      </c>
      <c r="C32" s="368"/>
      <c r="D32" s="368" t="e">
        <f>aktywa_pasywa!D31/aktywa_pasywa!C31</f>
        <v>#DIV/0!</v>
      </c>
      <c r="E32" s="437"/>
      <c r="F32" s="368" t="e">
        <f>aktywa_pasywa!F31/aktywa_pasywa!D31</f>
        <v>#DIV/0!</v>
      </c>
      <c r="G32" s="368" t="e">
        <f>aktywa_pasywa!G31/aktywa_pasywa!F31</f>
        <v>#DIV/0!</v>
      </c>
      <c r="H32" s="368" t="e">
        <f>aktywa_pasywa!H31/aktywa_pasywa!G31</f>
        <v>#DIV/0!</v>
      </c>
      <c r="I32" s="373" t="e">
        <f>aktywa_pasywa!I31/aktywa_pasywa!H31</f>
        <v>#DIV/0!</v>
      </c>
    </row>
    <row r="33" spans="1:9" s="1" customFormat="1" ht="15" customHeight="1">
      <c r="A33" s="305" t="s">
        <v>129</v>
      </c>
      <c r="B33" s="168" t="s">
        <v>130</v>
      </c>
      <c r="C33" s="368"/>
      <c r="D33" s="368" t="e">
        <f>aktywa_pasywa!D32/aktywa_pasywa!C32</f>
        <v>#DIV/0!</v>
      </c>
      <c r="E33" s="437"/>
      <c r="F33" s="368" t="e">
        <f>aktywa_pasywa!F32/aktywa_pasywa!D32</f>
        <v>#DIV/0!</v>
      </c>
      <c r="G33" s="368" t="e">
        <f>aktywa_pasywa!G32/aktywa_pasywa!F32</f>
        <v>#DIV/0!</v>
      </c>
      <c r="H33" s="368" t="e">
        <f>aktywa_pasywa!H32/aktywa_pasywa!G32</f>
        <v>#DIV/0!</v>
      </c>
      <c r="I33" s="373" t="e">
        <f>aktywa_pasywa!I32/aktywa_pasywa!H32</f>
        <v>#DIV/0!</v>
      </c>
    </row>
    <row r="34" spans="1:9" s="1" customFormat="1" ht="15" customHeight="1">
      <c r="A34" s="305" t="s">
        <v>129</v>
      </c>
      <c r="B34" s="168" t="s">
        <v>131</v>
      </c>
      <c r="C34" s="368"/>
      <c r="D34" s="368" t="e">
        <f>aktywa_pasywa!D33/aktywa_pasywa!C33</f>
        <v>#DIV/0!</v>
      </c>
      <c r="E34" s="437"/>
      <c r="F34" s="368" t="e">
        <f>aktywa_pasywa!F33/aktywa_pasywa!D33</f>
        <v>#DIV/0!</v>
      </c>
      <c r="G34" s="368" t="e">
        <f>aktywa_pasywa!G33/aktywa_pasywa!F33</f>
        <v>#DIV/0!</v>
      </c>
      <c r="H34" s="368" t="e">
        <f>aktywa_pasywa!H33/aktywa_pasywa!G33</f>
        <v>#DIV/0!</v>
      </c>
      <c r="I34" s="373" t="e">
        <f>aktywa_pasywa!I33/aktywa_pasywa!H33</f>
        <v>#DIV/0!</v>
      </c>
    </row>
    <row r="35" spans="1:9" s="1" customFormat="1" ht="24">
      <c r="A35" s="305" t="s">
        <v>122</v>
      </c>
      <c r="B35" s="168" t="s">
        <v>138</v>
      </c>
      <c r="C35" s="368"/>
      <c r="D35" s="368" t="e">
        <f>aktywa_pasywa!D34/aktywa_pasywa!C34</f>
        <v>#DIV/0!</v>
      </c>
      <c r="E35" s="437"/>
      <c r="F35" s="368" t="e">
        <f>aktywa_pasywa!F34/aktywa_pasywa!D34</f>
        <v>#DIV/0!</v>
      </c>
      <c r="G35" s="368" t="e">
        <f>aktywa_pasywa!G34/aktywa_pasywa!F34</f>
        <v>#DIV/0!</v>
      </c>
      <c r="H35" s="368" t="e">
        <f>aktywa_pasywa!H34/aktywa_pasywa!G34</f>
        <v>#DIV/0!</v>
      </c>
      <c r="I35" s="373" t="e">
        <f>aktywa_pasywa!I34/aktywa_pasywa!H34</f>
        <v>#DIV/0!</v>
      </c>
    </row>
    <row r="36" spans="1:9" s="1" customFormat="1" ht="15" customHeight="1">
      <c r="A36" s="305" t="s">
        <v>139</v>
      </c>
      <c r="B36" s="168" t="s">
        <v>132</v>
      </c>
      <c r="C36" s="368"/>
      <c r="D36" s="368" t="e">
        <f>aktywa_pasywa!D35/aktywa_pasywa!C35</f>
        <v>#DIV/0!</v>
      </c>
      <c r="E36" s="437"/>
      <c r="F36" s="368" t="e">
        <f>aktywa_pasywa!F35/aktywa_pasywa!D35</f>
        <v>#DIV/0!</v>
      </c>
      <c r="G36" s="368" t="e">
        <f>aktywa_pasywa!G35/aktywa_pasywa!F35</f>
        <v>#DIV/0!</v>
      </c>
      <c r="H36" s="368" t="e">
        <f>aktywa_pasywa!H35/aktywa_pasywa!G35</f>
        <v>#DIV/0!</v>
      </c>
      <c r="I36" s="373" t="e">
        <f>aktywa_pasywa!I35/aktywa_pasywa!H35</f>
        <v>#DIV/0!</v>
      </c>
    </row>
    <row r="37" spans="1:9" s="1" customFormat="1" ht="15" customHeight="1">
      <c r="A37" s="305" t="s">
        <v>140</v>
      </c>
      <c r="B37" s="168" t="s">
        <v>141</v>
      </c>
      <c r="C37" s="368"/>
      <c r="D37" s="368" t="e">
        <f>aktywa_pasywa!D36/aktywa_pasywa!C36</f>
        <v>#DIV/0!</v>
      </c>
      <c r="E37" s="437"/>
      <c r="F37" s="368" t="e">
        <f>aktywa_pasywa!F36/aktywa_pasywa!D36</f>
        <v>#DIV/0!</v>
      </c>
      <c r="G37" s="368" t="e">
        <f>aktywa_pasywa!G36/aktywa_pasywa!F36</f>
        <v>#DIV/0!</v>
      </c>
      <c r="H37" s="368" t="e">
        <f>aktywa_pasywa!H36/aktywa_pasywa!G36</f>
        <v>#DIV/0!</v>
      </c>
      <c r="I37" s="373" t="e">
        <f>aktywa_pasywa!I36/aktywa_pasywa!H36</f>
        <v>#DIV/0!</v>
      </c>
    </row>
    <row r="38" spans="1:9" s="1" customFormat="1" ht="15" customHeight="1">
      <c r="A38" s="303" t="s">
        <v>107</v>
      </c>
      <c r="B38" s="41" t="s">
        <v>144</v>
      </c>
      <c r="C38" s="355"/>
      <c r="D38" s="355" t="e">
        <f>aktywa_pasywa!D37/aktywa_pasywa!C37</f>
        <v>#DIV/0!</v>
      </c>
      <c r="E38" s="355"/>
      <c r="F38" s="355" t="e">
        <f>aktywa_pasywa!F37/aktywa_pasywa!D37</f>
        <v>#DIV/0!</v>
      </c>
      <c r="G38" s="355" t="e">
        <f>aktywa_pasywa!G37/aktywa_pasywa!F37</f>
        <v>#DIV/0!</v>
      </c>
      <c r="H38" s="355" t="e">
        <f>aktywa_pasywa!H37/aktywa_pasywa!G37</f>
        <v>#DIV/0!</v>
      </c>
      <c r="I38" s="356" t="e">
        <f>aktywa_pasywa!I37/aktywa_pasywa!H37</f>
        <v>#DIV/0!</v>
      </c>
    </row>
    <row r="39" spans="1:9" s="1" customFormat="1" ht="15" customHeight="1">
      <c r="A39" s="305">
        <v>1</v>
      </c>
      <c r="B39" s="169" t="s">
        <v>145</v>
      </c>
      <c r="C39" s="357"/>
      <c r="D39" s="357" t="e">
        <f>aktywa_pasywa!D38/aktywa_pasywa!C38</f>
        <v>#DIV/0!</v>
      </c>
      <c r="E39" s="438"/>
      <c r="F39" s="357" t="e">
        <f>aktywa_pasywa!F38/aktywa_pasywa!D38</f>
        <v>#DIV/0!</v>
      </c>
      <c r="G39" s="357" t="e">
        <f>aktywa_pasywa!G38/aktywa_pasywa!F38</f>
        <v>#DIV/0!</v>
      </c>
      <c r="H39" s="357" t="e">
        <f>aktywa_pasywa!H38/aktywa_pasywa!G38</f>
        <v>#DIV/0!</v>
      </c>
      <c r="I39" s="358" t="e">
        <f>aktywa_pasywa!I38/aktywa_pasywa!H38</f>
        <v>#DIV/0!</v>
      </c>
    </row>
    <row r="40" spans="1:9" s="1" customFormat="1" ht="15" customHeight="1">
      <c r="A40" s="305" t="s">
        <v>121</v>
      </c>
      <c r="B40" s="161" t="s">
        <v>118</v>
      </c>
      <c r="C40" s="359"/>
      <c r="D40" s="359" t="e">
        <f>aktywa_pasywa!D39/aktywa_pasywa!C39</f>
        <v>#DIV/0!</v>
      </c>
      <c r="E40" s="439"/>
      <c r="F40" s="360" t="e">
        <f>aktywa_pasywa!F39/aktywa_pasywa!D39</f>
        <v>#DIV/0!</v>
      </c>
      <c r="G40" s="360" t="e">
        <f>aktywa_pasywa!G39/aktywa_pasywa!F39</f>
        <v>#DIV/0!</v>
      </c>
      <c r="H40" s="360" t="e">
        <f>aktywa_pasywa!H39/aktywa_pasywa!G39</f>
        <v>#DIV/0!</v>
      </c>
      <c r="I40" s="361" t="e">
        <f>aktywa_pasywa!I39/aktywa_pasywa!H39</f>
        <v>#DIV/0!</v>
      </c>
    </row>
    <row r="41" spans="1:9" s="1" customFormat="1" ht="15" customHeight="1">
      <c r="A41" s="305" t="s">
        <v>122</v>
      </c>
      <c r="B41" s="161" t="s">
        <v>119</v>
      </c>
      <c r="C41" s="359"/>
      <c r="D41" s="359" t="e">
        <f>aktywa_pasywa!D40/aktywa_pasywa!C40</f>
        <v>#DIV/0!</v>
      </c>
      <c r="E41" s="439"/>
      <c r="F41" s="360" t="e">
        <f>aktywa_pasywa!F40/aktywa_pasywa!D40</f>
        <v>#DIV/0!</v>
      </c>
      <c r="G41" s="360" t="e">
        <f>aktywa_pasywa!G40/aktywa_pasywa!F40</f>
        <v>#DIV/0!</v>
      </c>
      <c r="H41" s="360" t="e">
        <f>aktywa_pasywa!H40/aktywa_pasywa!G40</f>
        <v>#DIV/0!</v>
      </c>
      <c r="I41" s="361" t="e">
        <f>aktywa_pasywa!I40/aktywa_pasywa!H40</f>
        <v>#DIV/0!</v>
      </c>
    </row>
    <row r="42" spans="1:9" s="1" customFormat="1" ht="15" customHeight="1">
      <c r="A42" s="305" t="s">
        <v>139</v>
      </c>
      <c r="B42" s="161" t="s">
        <v>146</v>
      </c>
      <c r="C42" s="359"/>
      <c r="D42" s="359" t="e">
        <f>aktywa_pasywa!D41/aktywa_pasywa!C41</f>
        <v>#DIV/0!</v>
      </c>
      <c r="E42" s="440"/>
      <c r="F42" s="359" t="e">
        <f>aktywa_pasywa!F41/aktywa_pasywa!D41</f>
        <v>#DIV/0!</v>
      </c>
      <c r="G42" s="359" t="e">
        <f>aktywa_pasywa!G41/aktywa_pasywa!F41</f>
        <v>#DIV/0!</v>
      </c>
      <c r="H42" s="359" t="e">
        <f>aktywa_pasywa!H41/aktywa_pasywa!G41</f>
        <v>#DIV/0!</v>
      </c>
      <c r="I42" s="362" t="e">
        <f>aktywa_pasywa!I41/aktywa_pasywa!H41</f>
        <v>#DIV/0!</v>
      </c>
    </row>
    <row r="43" spans="1:9" s="1" customFormat="1" ht="15" customHeight="1">
      <c r="A43" s="305">
        <v>2</v>
      </c>
      <c r="B43" s="161" t="s">
        <v>147</v>
      </c>
      <c r="C43" s="359"/>
      <c r="D43" s="359" t="e">
        <f>aktywa_pasywa!D42/aktywa_pasywa!C42</f>
        <v>#DIV/0!</v>
      </c>
      <c r="E43" s="439"/>
      <c r="F43" s="360" t="e">
        <f>aktywa_pasywa!F42/aktywa_pasywa!D42</f>
        <v>#DIV/0!</v>
      </c>
      <c r="G43" s="360" t="e">
        <f>aktywa_pasywa!G42/aktywa_pasywa!F42</f>
        <v>#DIV/0!</v>
      </c>
      <c r="H43" s="360" t="e">
        <f>aktywa_pasywa!H42/aktywa_pasywa!G42</f>
        <v>#DIV/0!</v>
      </c>
      <c r="I43" s="361" t="e">
        <f>aktywa_pasywa!I42/aktywa_pasywa!H42</f>
        <v>#DIV/0!</v>
      </c>
    </row>
    <row r="44" spans="1:9" s="1" customFormat="1" ht="15" customHeight="1">
      <c r="A44" s="303" t="s">
        <v>108</v>
      </c>
      <c r="B44" s="174" t="s">
        <v>148</v>
      </c>
      <c r="C44" s="363"/>
      <c r="D44" s="363" t="e">
        <f>aktywa_pasywa!D43/aktywa_pasywa!C43</f>
        <v>#DIV/0!</v>
      </c>
      <c r="E44" s="441"/>
      <c r="F44" s="363" t="e">
        <f>aktywa_pasywa!F43/aktywa_pasywa!D43</f>
        <v>#DIV/0!</v>
      </c>
      <c r="G44" s="363" t="e">
        <f>aktywa_pasywa!G43/aktywa_pasywa!F43</f>
        <v>#DIV/0!</v>
      </c>
      <c r="H44" s="363" t="e">
        <f>aktywa_pasywa!H43/aktywa_pasywa!G43</f>
        <v>#DIV/0!</v>
      </c>
      <c r="I44" s="364" t="e">
        <f>aktywa_pasywa!I43/aktywa_pasywa!H43</f>
        <v>#DIV/0!</v>
      </c>
    </row>
    <row r="45" spans="1:9" s="1" customFormat="1" ht="15" customHeight="1">
      <c r="A45" s="303" t="s">
        <v>142</v>
      </c>
      <c r="B45" s="173" t="s">
        <v>149</v>
      </c>
      <c r="C45" s="363"/>
      <c r="D45" s="363" t="e">
        <f>aktywa_pasywa!D44/aktywa_pasywa!C44</f>
        <v>#DIV/0!</v>
      </c>
      <c r="E45" s="441"/>
      <c r="F45" s="363" t="e">
        <f>aktywa_pasywa!F44/aktywa_pasywa!D44</f>
        <v>#DIV/0!</v>
      </c>
      <c r="G45" s="363" t="e">
        <f>aktywa_pasywa!G44/aktywa_pasywa!F44</f>
        <v>#DIV/0!</v>
      </c>
      <c r="H45" s="363" t="e">
        <f>aktywa_pasywa!H44/aktywa_pasywa!G44</f>
        <v>#DIV/0!</v>
      </c>
      <c r="I45" s="364" t="e">
        <f>aktywa_pasywa!I44/aktywa_pasywa!H44</f>
        <v>#DIV/0!</v>
      </c>
    </row>
    <row r="46" spans="1:9" s="1" customFormat="1" ht="15" customHeight="1" thickBot="1">
      <c r="A46" s="172" t="s">
        <v>143</v>
      </c>
      <c r="B46" s="42" t="s">
        <v>150</v>
      </c>
      <c r="C46" s="365"/>
      <c r="D46" s="365" t="e">
        <f>aktywa_pasywa!D45/aktywa_pasywa!C45</f>
        <v>#DIV/0!</v>
      </c>
      <c r="E46" s="442"/>
      <c r="F46" s="365" t="e">
        <f>aktywa_pasywa!F45/aktywa_pasywa!D45</f>
        <v>#DIV/0!</v>
      </c>
      <c r="G46" s="365" t="e">
        <f>aktywa_pasywa!G45/aktywa_pasywa!F45</f>
        <v>#DIV/0!</v>
      </c>
      <c r="H46" s="365" t="e">
        <f>aktywa_pasywa!H45/aktywa_pasywa!G45</f>
        <v>#DIV/0!</v>
      </c>
      <c r="I46" s="366" t="e">
        <f>aktywa_pasywa!I45/aktywa_pasywa!H45</f>
        <v>#DIV/0!</v>
      </c>
    </row>
    <row r="47" spans="1:9" s="1" customFormat="1" ht="15" customHeight="1" thickBot="1">
      <c r="A47" s="180"/>
      <c r="B47" s="181" t="s">
        <v>4</v>
      </c>
      <c r="C47" s="392"/>
      <c r="D47" s="392" t="e">
        <f>aktywa_pasywa!D46/aktywa_pasywa!C46</f>
        <v>#DIV/0!</v>
      </c>
      <c r="E47" s="392"/>
      <c r="F47" s="392" t="e">
        <f>aktywa_pasywa!F46/aktywa_pasywa!D46</f>
        <v>#DIV/0!</v>
      </c>
      <c r="G47" s="392" t="e">
        <f>aktywa_pasywa!G46/aktywa_pasywa!F46</f>
        <v>#DIV/0!</v>
      </c>
      <c r="H47" s="392" t="e">
        <f>aktywa_pasywa!H46/aktywa_pasywa!G46</f>
        <v>#DIV/0!</v>
      </c>
      <c r="I47" s="392" t="e">
        <f>aktywa_pasywa!I46/aktywa_pasywa!H46</f>
        <v>#DIV/0!</v>
      </c>
    </row>
    <row r="48" spans="1:9" s="1" customFormat="1" ht="15" customHeight="1" thickBot="1">
      <c r="B48" s="10"/>
      <c r="C48" s="10"/>
      <c r="D48" s="10"/>
      <c r="E48" s="10"/>
      <c r="F48" s="10"/>
      <c r="G48" s="10"/>
      <c r="H48" s="10"/>
    </row>
    <row r="49" spans="1:10" s="1" customFormat="1" ht="13.5" thickBot="1">
      <c r="A49" s="409"/>
      <c r="B49" s="453" t="str">
        <f>B2</f>
        <v>Nazwa Klienta:</v>
      </c>
      <c r="C49" s="899" t="s">
        <v>250</v>
      </c>
      <c r="D49" s="900"/>
      <c r="E49" s="900"/>
      <c r="F49" s="900"/>
      <c r="G49" s="900"/>
      <c r="H49" s="900"/>
      <c r="I49" s="901"/>
    </row>
    <row r="50" spans="1:10" s="1" customFormat="1" ht="17.25" customHeight="1" thickBot="1">
      <c r="A50" s="410"/>
      <c r="B50" s="449" t="s">
        <v>0</v>
      </c>
      <c r="C50" s="412">
        <f t="shared" ref="C50:I50" si="0">C3</f>
        <v>44196</v>
      </c>
      <c r="D50" s="412">
        <f t="shared" si="0"/>
        <v>45291</v>
      </c>
      <c r="E50" s="412">
        <f t="shared" si="0"/>
        <v>45657</v>
      </c>
      <c r="F50" s="412" t="str">
        <f t="shared" si="0"/>
        <v>…..2025</v>
      </c>
      <c r="G50" s="412">
        <f t="shared" si="0"/>
        <v>46022</v>
      </c>
      <c r="H50" s="412">
        <f t="shared" si="0"/>
        <v>46387</v>
      </c>
      <c r="I50" s="412">
        <f t="shared" si="0"/>
        <v>46752</v>
      </c>
    </row>
    <row r="51" spans="1:10" s="1" customFormat="1" ht="15" customHeight="1" thickBot="1">
      <c r="A51" s="424" t="s">
        <v>109</v>
      </c>
      <c r="B51" s="444" t="s">
        <v>154</v>
      </c>
      <c r="C51" s="445"/>
      <c r="D51" s="445" t="e">
        <f>aktywa_pasywa!D50/aktywa_pasywa!C50</f>
        <v>#DIV/0!</v>
      </c>
      <c r="E51" s="445"/>
      <c r="F51" s="445" t="e">
        <f>aktywa_pasywa!F50/aktywa_pasywa!D50</f>
        <v>#DIV/0!</v>
      </c>
      <c r="G51" s="445" t="e">
        <f>aktywa_pasywa!G50/aktywa_pasywa!F50</f>
        <v>#DIV/0!</v>
      </c>
      <c r="H51" s="445" t="e">
        <f>aktywa_pasywa!H50/aktywa_pasywa!G50</f>
        <v>#DIV/0!</v>
      </c>
      <c r="I51" s="445" t="e">
        <f>aktywa_pasywa!I50/aktywa_pasywa!H50</f>
        <v>#DIV/0!</v>
      </c>
    </row>
    <row r="52" spans="1:10" s="1" customFormat="1" ht="15" customHeight="1">
      <c r="A52" s="223" t="s">
        <v>105</v>
      </c>
      <c r="B52" s="397" t="s">
        <v>155</v>
      </c>
      <c r="C52" s="369"/>
      <c r="D52" s="370" t="e">
        <f>aktywa_pasywa!D51/aktywa_pasywa!C51</f>
        <v>#DIV/0!</v>
      </c>
      <c r="E52" s="433"/>
      <c r="F52" s="370" t="e">
        <f>aktywa_pasywa!F51/aktywa_pasywa!D51</f>
        <v>#DIV/0!</v>
      </c>
      <c r="G52" s="370" t="e">
        <f>aktywa_pasywa!G51/aktywa_pasywa!F51</f>
        <v>#DIV/0!</v>
      </c>
      <c r="H52" s="370" t="e">
        <f>aktywa_pasywa!H51/aktywa_pasywa!G51</f>
        <v>#DIV/0!</v>
      </c>
      <c r="I52" s="370" t="e">
        <f>aktywa_pasywa!I51/aktywa_pasywa!H51</f>
        <v>#DIV/0!</v>
      </c>
    </row>
    <row r="53" spans="1:10" s="1" customFormat="1" ht="15" customHeight="1">
      <c r="A53" s="207" t="s">
        <v>106</v>
      </c>
      <c r="B53" s="397" t="s">
        <v>156</v>
      </c>
      <c r="C53" s="370"/>
      <c r="D53" s="370" t="e">
        <f>aktywa_pasywa!D52/aktywa_pasywa!C52</f>
        <v>#DIV/0!</v>
      </c>
      <c r="E53" s="433"/>
      <c r="F53" s="370" t="e">
        <f>aktywa_pasywa!F52/aktywa_pasywa!D52</f>
        <v>#DIV/0!</v>
      </c>
      <c r="G53" s="370" t="e">
        <f>aktywa_pasywa!G52/aktywa_pasywa!F52</f>
        <v>#DIV/0!</v>
      </c>
      <c r="H53" s="370" t="e">
        <f>aktywa_pasywa!H52/aktywa_pasywa!G52</f>
        <v>#DIV/0!</v>
      </c>
      <c r="I53" s="370" t="e">
        <f>aktywa_pasywa!I52/aktywa_pasywa!H52</f>
        <v>#DIV/0!</v>
      </c>
    </row>
    <row r="54" spans="1:10" s="1" customFormat="1" ht="22.5">
      <c r="A54" s="207"/>
      <c r="B54" s="398" t="s">
        <v>56</v>
      </c>
      <c r="C54" s="368"/>
      <c r="D54" s="368" t="e">
        <f>aktywa_pasywa!D53/aktywa_pasywa!C53</f>
        <v>#DIV/0!</v>
      </c>
      <c r="E54" s="437"/>
      <c r="F54" s="368" t="e">
        <f>aktywa_pasywa!F53/aktywa_pasywa!D53</f>
        <v>#DIV/0!</v>
      </c>
      <c r="G54" s="368" t="e">
        <f>aktywa_pasywa!G53/aktywa_pasywa!F53</f>
        <v>#DIV/0!</v>
      </c>
      <c r="H54" s="368" t="e">
        <f>aktywa_pasywa!H53/aktywa_pasywa!G53</f>
        <v>#DIV/0!</v>
      </c>
      <c r="I54" s="368" t="e">
        <f>aktywa_pasywa!I53/aktywa_pasywa!H53</f>
        <v>#DIV/0!</v>
      </c>
    </row>
    <row r="55" spans="1:10" s="1" customFormat="1" ht="21.75" customHeight="1">
      <c r="A55" s="207" t="s">
        <v>107</v>
      </c>
      <c r="B55" s="399" t="s">
        <v>157</v>
      </c>
      <c r="C55" s="370"/>
      <c r="D55" s="370" t="e">
        <f>aktywa_pasywa!D54/aktywa_pasywa!C54</f>
        <v>#DIV/0!</v>
      </c>
      <c r="E55" s="433"/>
      <c r="F55" s="370" t="e">
        <f>aktywa_pasywa!F54/aktywa_pasywa!D54</f>
        <v>#DIV/0!</v>
      </c>
      <c r="G55" s="370" t="e">
        <f>aktywa_pasywa!G54/aktywa_pasywa!F54</f>
        <v>#DIV/0!</v>
      </c>
      <c r="H55" s="370" t="e">
        <f>aktywa_pasywa!H54/aktywa_pasywa!G54</f>
        <v>#DIV/0!</v>
      </c>
      <c r="I55" s="370" t="e">
        <f>aktywa_pasywa!I54/aktywa_pasywa!H54</f>
        <v>#DIV/0!</v>
      </c>
    </row>
    <row r="56" spans="1:10" s="1" customFormat="1" ht="13.5" customHeight="1">
      <c r="A56" s="207"/>
      <c r="B56" s="398" t="s">
        <v>57</v>
      </c>
      <c r="C56" s="368"/>
      <c r="D56" s="368" t="e">
        <f>aktywa_pasywa!D55/aktywa_pasywa!C55</f>
        <v>#DIV/0!</v>
      </c>
      <c r="E56" s="437"/>
      <c r="F56" s="368" t="e">
        <f>aktywa_pasywa!F55/aktywa_pasywa!D55</f>
        <v>#DIV/0!</v>
      </c>
      <c r="G56" s="368" t="e">
        <f>aktywa_pasywa!G55/aktywa_pasywa!F55</f>
        <v>#DIV/0!</v>
      </c>
      <c r="H56" s="368" t="e">
        <f>aktywa_pasywa!H55/aktywa_pasywa!G55</f>
        <v>#DIV/0!</v>
      </c>
      <c r="I56" s="368" t="e">
        <f>aktywa_pasywa!I55/aktywa_pasywa!H55</f>
        <v>#DIV/0!</v>
      </c>
    </row>
    <row r="57" spans="1:10" s="1" customFormat="1" ht="15" customHeight="1">
      <c r="A57" s="207" t="s">
        <v>108</v>
      </c>
      <c r="B57" s="377" t="s">
        <v>158</v>
      </c>
      <c r="C57" s="370"/>
      <c r="D57" s="370" t="e">
        <f>aktywa_pasywa!D56/aktywa_pasywa!C56</f>
        <v>#DIV/0!</v>
      </c>
      <c r="E57" s="433"/>
      <c r="F57" s="370" t="e">
        <f>aktywa_pasywa!F56/aktywa_pasywa!D56</f>
        <v>#DIV/0!</v>
      </c>
      <c r="G57" s="370" t="e">
        <f>aktywa_pasywa!G56/aktywa_pasywa!F56</f>
        <v>#DIV/0!</v>
      </c>
      <c r="H57" s="370" t="e">
        <f>aktywa_pasywa!H56/aktywa_pasywa!G56</f>
        <v>#DIV/0!</v>
      </c>
      <c r="I57" s="370" t="e">
        <f>aktywa_pasywa!I56/aktywa_pasywa!H56</f>
        <v>#DIV/0!</v>
      </c>
    </row>
    <row r="58" spans="1:10" s="1" customFormat="1" ht="15" customHeight="1">
      <c r="A58" s="207" t="s">
        <v>123</v>
      </c>
      <c r="B58" s="377" t="s">
        <v>159</v>
      </c>
      <c r="C58" s="370"/>
      <c r="D58" s="370" t="e">
        <f>aktywa_pasywa!D57/aktywa_pasywa!C57</f>
        <v>#DIV/0!</v>
      </c>
      <c r="E58" s="433"/>
      <c r="F58" s="370" t="e">
        <f>aktywa_pasywa!F57/aktywa_pasywa!D57</f>
        <v>#DIV/0!</v>
      </c>
      <c r="G58" s="370" t="e">
        <f>aktywa_pasywa!G57/aktywa_pasywa!F57</f>
        <v>#DIV/0!</v>
      </c>
      <c r="H58" s="370" t="e">
        <f>aktywa_pasywa!H57/aktywa_pasywa!G57</f>
        <v>#DIV/0!</v>
      </c>
      <c r="I58" s="370" t="e">
        <f>aktywa_pasywa!I57/aktywa_pasywa!H57</f>
        <v>#DIV/0!</v>
      </c>
    </row>
    <row r="59" spans="1:10" s="1" customFormat="1" ht="15" customHeight="1">
      <c r="A59" s="207" t="s">
        <v>152</v>
      </c>
      <c r="B59" s="377" t="s">
        <v>160</v>
      </c>
      <c r="C59" s="370"/>
      <c r="D59" s="370" t="e">
        <f>aktywa_pasywa!D58/aktywa_pasywa!C58</f>
        <v>#DIV/0!</v>
      </c>
      <c r="E59" s="433"/>
      <c r="F59" s="370" t="e">
        <f>aktywa_pasywa!F58/aktywa_pasywa!D58</f>
        <v>#DIV/0!</v>
      </c>
      <c r="G59" s="370" t="e">
        <f>aktywa_pasywa!G58/aktywa_pasywa!F58</f>
        <v>#DIV/0!</v>
      </c>
      <c r="H59" s="370" t="e">
        <f>aktywa_pasywa!H58/aktywa_pasywa!G58</f>
        <v>#DIV/0!</v>
      </c>
      <c r="I59" s="370" t="e">
        <f>aktywa_pasywa!I58/aktywa_pasywa!H58</f>
        <v>#DIV/0!</v>
      </c>
    </row>
    <row r="60" spans="1:10" s="1" customFormat="1" ht="22.5">
      <c r="A60" s="207" t="s">
        <v>153</v>
      </c>
      <c r="B60" s="400" t="s">
        <v>161</v>
      </c>
      <c r="C60" s="370"/>
      <c r="D60" s="370" t="e">
        <f>aktywa_pasywa!D59/aktywa_pasywa!C59</f>
        <v>#DIV/0!</v>
      </c>
      <c r="E60" s="433"/>
      <c r="F60" s="370" t="e">
        <f>aktywa_pasywa!F59/aktywa_pasywa!D59</f>
        <v>#DIV/0!</v>
      </c>
      <c r="G60" s="370" t="e">
        <f>aktywa_pasywa!G59/aktywa_pasywa!F59</f>
        <v>#DIV/0!</v>
      </c>
      <c r="H60" s="370" t="e">
        <f>aktywa_pasywa!H59/aktywa_pasywa!G59</f>
        <v>#DIV/0!</v>
      </c>
      <c r="I60" s="370" t="e">
        <f>aktywa_pasywa!I59/aktywa_pasywa!H59</f>
        <v>#DIV/0!</v>
      </c>
    </row>
    <row r="61" spans="1:10" s="1" customFormat="1" ht="15" customHeight="1">
      <c r="A61" s="446" t="s">
        <v>151</v>
      </c>
      <c r="B61" s="447" t="s">
        <v>5</v>
      </c>
      <c r="C61" s="448"/>
      <c r="D61" s="448" t="e">
        <f>aktywa_pasywa!D60/aktywa_pasywa!C60</f>
        <v>#DIV/0!</v>
      </c>
      <c r="E61" s="448"/>
      <c r="F61" s="448" t="e">
        <f>aktywa_pasywa!F60/aktywa_pasywa!D60</f>
        <v>#DIV/0!</v>
      </c>
      <c r="G61" s="448" t="e">
        <f>aktywa_pasywa!G60/aktywa_pasywa!F60</f>
        <v>#DIV/0!</v>
      </c>
      <c r="H61" s="448" t="e">
        <f>aktywa_pasywa!H60/aktywa_pasywa!G60</f>
        <v>#DIV/0!</v>
      </c>
      <c r="I61" s="448" t="e">
        <f>aktywa_pasywa!I60/aktywa_pasywa!H60</f>
        <v>#DIV/0!</v>
      </c>
    </row>
    <row r="62" spans="1:10" s="1" customFormat="1" ht="15" customHeight="1">
      <c r="A62" s="207" t="s">
        <v>105</v>
      </c>
      <c r="B62" s="377" t="s">
        <v>164</v>
      </c>
      <c r="C62" s="370"/>
      <c r="D62" s="370" t="e">
        <f>aktywa_pasywa!D61/aktywa_pasywa!C61</f>
        <v>#DIV/0!</v>
      </c>
      <c r="E62" s="433"/>
      <c r="F62" s="370" t="e">
        <f>aktywa_pasywa!F61/aktywa_pasywa!D61</f>
        <v>#DIV/0!</v>
      </c>
      <c r="G62" s="370" t="e">
        <f>aktywa_pasywa!G61/aktywa_pasywa!F61</f>
        <v>#DIV/0!</v>
      </c>
      <c r="H62" s="370" t="e">
        <f>aktywa_pasywa!H61/aktywa_pasywa!G61</f>
        <v>#DIV/0!</v>
      </c>
      <c r="I62" s="370" t="e">
        <f>aktywa_pasywa!I61/aktywa_pasywa!H61</f>
        <v>#DIV/0!</v>
      </c>
    </row>
    <row r="63" spans="1:10" s="4" customFormat="1" ht="15" customHeight="1">
      <c r="A63" s="183">
        <v>1</v>
      </c>
      <c r="B63" s="401" t="s">
        <v>162</v>
      </c>
      <c r="C63" s="184"/>
      <c r="D63" s="184" t="e">
        <f>aktywa_pasywa!D62/aktywa_pasywa!C62</f>
        <v>#DIV/0!</v>
      </c>
      <c r="E63" s="185"/>
      <c r="F63" s="185" t="e">
        <f>aktywa_pasywa!F62/aktywa_pasywa!D62</f>
        <v>#DIV/0!</v>
      </c>
      <c r="G63" s="114" t="e">
        <f>aktywa_pasywa!G62/aktywa_pasywa!F62</f>
        <v>#DIV/0!</v>
      </c>
      <c r="H63" s="114" t="e">
        <f>aktywa_pasywa!H62/aktywa_pasywa!G62</f>
        <v>#DIV/0!</v>
      </c>
      <c r="I63" s="114" t="e">
        <f>aktywa_pasywa!I62/aktywa_pasywa!H62</f>
        <v>#DIV/0!</v>
      </c>
      <c r="J63" s="1"/>
    </row>
    <row r="64" spans="1:10" s="4" customFormat="1" ht="15" customHeight="1">
      <c r="A64" s="183">
        <v>2</v>
      </c>
      <c r="B64" s="401" t="s">
        <v>163</v>
      </c>
      <c r="C64" s="184"/>
      <c r="D64" s="184" t="e">
        <f>aktywa_pasywa!D63/aktywa_pasywa!C63</f>
        <v>#DIV/0!</v>
      </c>
      <c r="E64" s="185"/>
      <c r="F64" s="185" t="e">
        <f>aktywa_pasywa!F63/aktywa_pasywa!D63</f>
        <v>#DIV/0!</v>
      </c>
      <c r="G64" s="114" t="e">
        <f>aktywa_pasywa!G63/aktywa_pasywa!F63</f>
        <v>#DIV/0!</v>
      </c>
      <c r="H64" s="114" t="e">
        <f>aktywa_pasywa!H63/aktywa_pasywa!G63</f>
        <v>#DIV/0!</v>
      </c>
      <c r="I64" s="114" t="e">
        <f>aktywa_pasywa!I63/aktywa_pasywa!H63</f>
        <v>#DIV/0!</v>
      </c>
      <c r="J64" s="1"/>
    </row>
    <row r="65" spans="1:10" s="4" customFormat="1" ht="15" customHeight="1">
      <c r="A65" s="183">
        <v>3</v>
      </c>
      <c r="B65" s="401" t="s">
        <v>165</v>
      </c>
      <c r="C65" s="184"/>
      <c r="D65" s="184" t="e">
        <f>aktywa_pasywa!D64/aktywa_pasywa!C64</f>
        <v>#DIV/0!</v>
      </c>
      <c r="E65" s="185"/>
      <c r="F65" s="185" t="e">
        <f>aktywa_pasywa!F64/aktywa_pasywa!D64</f>
        <v>#DIV/0!</v>
      </c>
      <c r="G65" s="114" t="e">
        <f>aktywa_pasywa!G64/aktywa_pasywa!F64</f>
        <v>#DIV/0!</v>
      </c>
      <c r="H65" s="114" t="e">
        <f>aktywa_pasywa!H64/aktywa_pasywa!G64</f>
        <v>#DIV/0!</v>
      </c>
      <c r="I65" s="114" t="e">
        <f>aktywa_pasywa!I64/aktywa_pasywa!H64</f>
        <v>#DIV/0!</v>
      </c>
      <c r="J65" s="1"/>
    </row>
    <row r="66" spans="1:10" s="1" customFormat="1" ht="15" customHeight="1">
      <c r="A66" s="207" t="s">
        <v>106</v>
      </c>
      <c r="B66" s="377" t="s">
        <v>166</v>
      </c>
      <c r="C66" s="370"/>
      <c r="D66" s="370" t="e">
        <f>aktywa_pasywa!D65/aktywa_pasywa!C65</f>
        <v>#DIV/0!</v>
      </c>
      <c r="E66" s="433"/>
      <c r="F66" s="370" t="e">
        <f>aktywa_pasywa!F65/aktywa_pasywa!D65</f>
        <v>#DIV/0!</v>
      </c>
      <c r="G66" s="370" t="e">
        <f>aktywa_pasywa!G65/aktywa_pasywa!F65</f>
        <v>#DIV/0!</v>
      </c>
      <c r="H66" s="370" t="e">
        <f>aktywa_pasywa!H65/aktywa_pasywa!G65</f>
        <v>#DIV/0!</v>
      </c>
      <c r="I66" s="370" t="e">
        <f>aktywa_pasywa!I65/aktywa_pasywa!H65</f>
        <v>#DIV/0!</v>
      </c>
    </row>
    <row r="67" spans="1:10" s="1" customFormat="1" ht="15" customHeight="1">
      <c r="A67" s="183">
        <v>1</v>
      </c>
      <c r="B67" s="402" t="s">
        <v>167</v>
      </c>
      <c r="C67" s="368"/>
      <c r="D67" s="368" t="e">
        <f>aktywa_pasywa!D66/aktywa_pasywa!C66</f>
        <v>#DIV/0!</v>
      </c>
      <c r="E67" s="437"/>
      <c r="F67" s="368" t="e">
        <f>aktywa_pasywa!F66/aktywa_pasywa!D66</f>
        <v>#DIV/0!</v>
      </c>
      <c r="G67" s="368" t="e">
        <f>aktywa_pasywa!G66/aktywa_pasywa!F66</f>
        <v>#DIV/0!</v>
      </c>
      <c r="H67" s="368" t="e">
        <f>aktywa_pasywa!H66/aktywa_pasywa!G66</f>
        <v>#DIV/0!</v>
      </c>
      <c r="I67" s="368" t="e">
        <f>aktywa_pasywa!I66/aktywa_pasywa!H66</f>
        <v>#DIV/0!</v>
      </c>
    </row>
    <row r="68" spans="1:10" s="1" customFormat="1" ht="15" customHeight="1">
      <c r="A68" s="183">
        <v>2</v>
      </c>
      <c r="B68" s="402" t="s">
        <v>168</v>
      </c>
      <c r="C68" s="385"/>
      <c r="D68" s="385" t="e">
        <f>aktywa_pasywa!D67/aktywa_pasywa!C67</f>
        <v>#DIV/0!</v>
      </c>
      <c r="E68" s="443"/>
      <c r="F68" s="385" t="e">
        <f>aktywa_pasywa!F67/aktywa_pasywa!D67</f>
        <v>#DIV/0!</v>
      </c>
      <c r="G68" s="385" t="e">
        <f>aktywa_pasywa!G67/aktywa_pasywa!F67</f>
        <v>#DIV/0!</v>
      </c>
      <c r="H68" s="385" t="e">
        <f>aktywa_pasywa!H67/aktywa_pasywa!G67</f>
        <v>#DIV/0!</v>
      </c>
      <c r="I68" s="385" t="e">
        <f>aktywa_pasywa!I67/aktywa_pasywa!H67</f>
        <v>#DIV/0!</v>
      </c>
    </row>
    <row r="69" spans="1:10" s="1" customFormat="1" ht="15" customHeight="1">
      <c r="A69" s="183" t="s">
        <v>121</v>
      </c>
      <c r="B69" s="402" t="s">
        <v>169</v>
      </c>
      <c r="C69" s="368"/>
      <c r="D69" s="368" t="e">
        <f>aktywa_pasywa!D68/aktywa_pasywa!C68</f>
        <v>#DIV/0!</v>
      </c>
      <c r="E69" s="437"/>
      <c r="F69" s="368" t="e">
        <f>aktywa_pasywa!F68/aktywa_pasywa!D68</f>
        <v>#DIV/0!</v>
      </c>
      <c r="G69" s="368" t="e">
        <f>aktywa_pasywa!G68/aktywa_pasywa!F68</f>
        <v>#DIV/0!</v>
      </c>
      <c r="H69" s="368" t="e">
        <f>aktywa_pasywa!H68/aktywa_pasywa!G68</f>
        <v>#DIV/0!</v>
      </c>
      <c r="I69" s="368" t="e">
        <f>aktywa_pasywa!I68/aktywa_pasywa!H68</f>
        <v>#DIV/0!</v>
      </c>
    </row>
    <row r="70" spans="1:10" s="1" customFormat="1" ht="15" customHeight="1">
      <c r="A70" s="183" t="s">
        <v>122</v>
      </c>
      <c r="B70" s="402" t="s">
        <v>170</v>
      </c>
      <c r="C70" s="368"/>
      <c r="D70" s="368" t="e">
        <f>aktywa_pasywa!D69/aktywa_pasywa!C69</f>
        <v>#DIV/0!</v>
      </c>
      <c r="E70" s="437"/>
      <c r="F70" s="368" t="e">
        <f>aktywa_pasywa!F69/aktywa_pasywa!D69</f>
        <v>#DIV/0!</v>
      </c>
      <c r="G70" s="368" t="e">
        <f>aktywa_pasywa!G69/aktywa_pasywa!F69</f>
        <v>#DIV/0!</v>
      </c>
      <c r="H70" s="368" t="e">
        <f>aktywa_pasywa!H69/aktywa_pasywa!G69</f>
        <v>#DIV/0!</v>
      </c>
      <c r="I70" s="368" t="e">
        <f>aktywa_pasywa!I69/aktywa_pasywa!H69</f>
        <v>#DIV/0!</v>
      </c>
    </row>
    <row r="71" spans="1:10" s="1" customFormat="1" ht="15" customHeight="1">
      <c r="A71" s="183" t="s">
        <v>139</v>
      </c>
      <c r="B71" s="402" t="s">
        <v>171</v>
      </c>
      <c r="C71" s="368"/>
      <c r="D71" s="368" t="e">
        <f>aktywa_pasywa!D70/aktywa_pasywa!C70</f>
        <v>#DIV/0!</v>
      </c>
      <c r="E71" s="437"/>
      <c r="F71" s="368" t="e">
        <f>aktywa_pasywa!F70/aktywa_pasywa!D70</f>
        <v>#DIV/0!</v>
      </c>
      <c r="G71" s="368" t="e">
        <f>aktywa_pasywa!G70/aktywa_pasywa!F70</f>
        <v>#DIV/0!</v>
      </c>
      <c r="H71" s="368" t="e">
        <f>aktywa_pasywa!H70/aktywa_pasywa!G70</f>
        <v>#DIV/0!</v>
      </c>
      <c r="I71" s="368" t="e">
        <f>aktywa_pasywa!I70/aktywa_pasywa!H70</f>
        <v>#DIV/0!</v>
      </c>
    </row>
    <row r="72" spans="1:10" s="1" customFormat="1" ht="15" customHeight="1">
      <c r="A72" s="183" t="s">
        <v>140</v>
      </c>
      <c r="B72" s="402" t="s">
        <v>132</v>
      </c>
      <c r="C72" s="368"/>
      <c r="D72" s="368" t="e">
        <f>aktywa_pasywa!D71/aktywa_pasywa!C71</f>
        <v>#DIV/0!</v>
      </c>
      <c r="E72" s="437"/>
      <c r="F72" s="368" t="e">
        <f>aktywa_pasywa!F71/aktywa_pasywa!D71</f>
        <v>#DIV/0!</v>
      </c>
      <c r="G72" s="368" t="e">
        <f>aktywa_pasywa!G71/aktywa_pasywa!F71</f>
        <v>#DIV/0!</v>
      </c>
      <c r="H72" s="368" t="e">
        <f>aktywa_pasywa!H71/aktywa_pasywa!G71</f>
        <v>#DIV/0!</v>
      </c>
      <c r="I72" s="368" t="e">
        <f>aktywa_pasywa!I71/aktywa_pasywa!H71</f>
        <v>#DIV/0!</v>
      </c>
    </row>
    <row r="73" spans="1:10" s="1" customFormat="1" ht="15" customHeight="1">
      <c r="A73" s="338" t="s">
        <v>107</v>
      </c>
      <c r="B73" s="377" t="s">
        <v>184</v>
      </c>
      <c r="C73" s="370"/>
      <c r="D73" s="370" t="e">
        <f>aktywa_pasywa!D72/aktywa_pasywa!C72</f>
        <v>#DIV/0!</v>
      </c>
      <c r="E73" s="433"/>
      <c r="F73" s="370" t="e">
        <f>aktywa_pasywa!F72/aktywa_pasywa!D72</f>
        <v>#DIV/0!</v>
      </c>
      <c r="G73" s="370" t="e">
        <f>aktywa_pasywa!G72/aktywa_pasywa!F72</f>
        <v>#DIV/0!</v>
      </c>
      <c r="H73" s="370" t="e">
        <f>aktywa_pasywa!H72/aktywa_pasywa!G72</f>
        <v>#DIV/0!</v>
      </c>
      <c r="I73" s="370" t="e">
        <f>aktywa_pasywa!I72/aktywa_pasywa!H72</f>
        <v>#DIV/0!</v>
      </c>
    </row>
    <row r="74" spans="1:10" s="1" customFormat="1" ht="15" customHeight="1">
      <c r="A74" s="183">
        <v>1</v>
      </c>
      <c r="B74" s="402" t="s">
        <v>167</v>
      </c>
      <c r="C74" s="368"/>
      <c r="D74" s="368" t="e">
        <f>aktywa_pasywa!D73/aktywa_pasywa!C73</f>
        <v>#DIV/0!</v>
      </c>
      <c r="E74" s="437"/>
      <c r="F74" s="368" t="e">
        <f>aktywa_pasywa!F73/aktywa_pasywa!D73</f>
        <v>#DIV/0!</v>
      </c>
      <c r="G74" s="368" t="e">
        <f>aktywa_pasywa!G73/aktywa_pasywa!F73</f>
        <v>#DIV/0!</v>
      </c>
      <c r="H74" s="368" t="e">
        <f>aktywa_pasywa!H73/aktywa_pasywa!G73</f>
        <v>#DIV/0!</v>
      </c>
      <c r="I74" s="368" t="e">
        <f>aktywa_pasywa!I73/aktywa_pasywa!H73</f>
        <v>#DIV/0!</v>
      </c>
    </row>
    <row r="75" spans="1:10" s="1" customFormat="1" ht="15" customHeight="1">
      <c r="A75" s="183" t="s">
        <v>121</v>
      </c>
      <c r="B75" s="402" t="s">
        <v>174</v>
      </c>
      <c r="C75" s="368"/>
      <c r="D75" s="368" t="e">
        <f>aktywa_pasywa!D74/aktywa_pasywa!C74</f>
        <v>#DIV/0!</v>
      </c>
      <c r="E75" s="437"/>
      <c r="F75" s="368" t="e">
        <f>aktywa_pasywa!F74/aktywa_pasywa!D74</f>
        <v>#DIV/0!</v>
      </c>
      <c r="G75" s="368" t="e">
        <f>aktywa_pasywa!G74/aktywa_pasywa!F74</f>
        <v>#DIV/0!</v>
      </c>
      <c r="H75" s="368" t="e">
        <f>aktywa_pasywa!H74/aktywa_pasywa!G74</f>
        <v>#DIV/0!</v>
      </c>
      <c r="I75" s="368" t="e">
        <f>aktywa_pasywa!I74/aktywa_pasywa!H74</f>
        <v>#DIV/0!</v>
      </c>
    </row>
    <row r="76" spans="1:10" s="1" customFormat="1" ht="15" customHeight="1">
      <c r="A76" s="183" t="s">
        <v>129</v>
      </c>
      <c r="B76" s="402" t="s">
        <v>130</v>
      </c>
      <c r="C76" s="368"/>
      <c r="D76" s="368" t="e">
        <f>aktywa_pasywa!D75/aktywa_pasywa!C75</f>
        <v>#DIV/0!</v>
      </c>
      <c r="E76" s="437"/>
      <c r="F76" s="368" t="e">
        <f>aktywa_pasywa!F75/aktywa_pasywa!D75</f>
        <v>#DIV/0!</v>
      </c>
      <c r="G76" s="368" t="e">
        <f>aktywa_pasywa!G75/aktywa_pasywa!F75</f>
        <v>#DIV/0!</v>
      </c>
      <c r="H76" s="368" t="e">
        <f>aktywa_pasywa!H75/aktywa_pasywa!G75</f>
        <v>#DIV/0!</v>
      </c>
      <c r="I76" s="368" t="e">
        <f>aktywa_pasywa!I75/aktywa_pasywa!H75</f>
        <v>#DIV/0!</v>
      </c>
    </row>
    <row r="77" spans="1:10" s="1" customFormat="1" ht="15" customHeight="1">
      <c r="A77" s="183" t="s">
        <v>129</v>
      </c>
      <c r="B77" s="402" t="s">
        <v>131</v>
      </c>
      <c r="C77" s="368"/>
      <c r="D77" s="368" t="e">
        <f>aktywa_pasywa!D76/aktywa_pasywa!C76</f>
        <v>#DIV/0!</v>
      </c>
      <c r="E77" s="437"/>
      <c r="F77" s="368" t="e">
        <f>aktywa_pasywa!F76/aktywa_pasywa!D76</f>
        <v>#DIV/0!</v>
      </c>
      <c r="G77" s="368" t="e">
        <f>aktywa_pasywa!G76/aktywa_pasywa!F76</f>
        <v>#DIV/0!</v>
      </c>
      <c r="H77" s="368" t="e">
        <f>aktywa_pasywa!H76/aktywa_pasywa!G76</f>
        <v>#DIV/0!</v>
      </c>
      <c r="I77" s="368" t="e">
        <f>aktywa_pasywa!I76/aktywa_pasywa!H76</f>
        <v>#DIV/0!</v>
      </c>
    </row>
    <row r="78" spans="1:10" s="1" customFormat="1" ht="15" customHeight="1">
      <c r="A78" s="183" t="s">
        <v>122</v>
      </c>
      <c r="B78" s="402" t="s">
        <v>132</v>
      </c>
      <c r="C78" s="368"/>
      <c r="D78" s="368" t="e">
        <f>aktywa_pasywa!D77/aktywa_pasywa!C77</f>
        <v>#DIV/0!</v>
      </c>
      <c r="E78" s="437"/>
      <c r="F78" s="368" t="e">
        <f>aktywa_pasywa!F77/aktywa_pasywa!D77</f>
        <v>#DIV/0!</v>
      </c>
      <c r="G78" s="368" t="e">
        <f>aktywa_pasywa!G77/aktywa_pasywa!F77</f>
        <v>#DIV/0!</v>
      </c>
      <c r="H78" s="368" t="e">
        <f>aktywa_pasywa!H77/aktywa_pasywa!G77</f>
        <v>#DIV/0!</v>
      </c>
      <c r="I78" s="368" t="e">
        <f>aktywa_pasywa!I77/aktywa_pasywa!H77</f>
        <v>#DIV/0!</v>
      </c>
    </row>
    <row r="79" spans="1:10" s="1" customFormat="1" ht="15" customHeight="1">
      <c r="A79" s="162">
        <v>2</v>
      </c>
      <c r="B79" s="402" t="s">
        <v>168</v>
      </c>
      <c r="C79" s="368"/>
      <c r="D79" s="368" t="e">
        <f>aktywa_pasywa!D78/aktywa_pasywa!C78</f>
        <v>#DIV/0!</v>
      </c>
      <c r="E79" s="437"/>
      <c r="F79" s="368" t="e">
        <f>aktywa_pasywa!F78/aktywa_pasywa!D78</f>
        <v>#DIV/0!</v>
      </c>
      <c r="G79" s="368" t="e">
        <f>aktywa_pasywa!G78/aktywa_pasywa!F78</f>
        <v>#DIV/0!</v>
      </c>
      <c r="H79" s="368" t="e">
        <f>aktywa_pasywa!H78/aktywa_pasywa!G78</f>
        <v>#DIV/0!</v>
      </c>
      <c r="I79" s="368" t="e">
        <f>aktywa_pasywa!I78/aktywa_pasywa!H78</f>
        <v>#DIV/0!</v>
      </c>
    </row>
    <row r="80" spans="1:10" s="1" customFormat="1" ht="15" customHeight="1">
      <c r="A80" s="162" t="s">
        <v>121</v>
      </c>
      <c r="B80" s="402" t="s">
        <v>169</v>
      </c>
      <c r="C80" s="368"/>
      <c r="D80" s="368" t="e">
        <f>aktywa_pasywa!D79/aktywa_pasywa!C79</f>
        <v>#DIV/0!</v>
      </c>
      <c r="E80" s="437"/>
      <c r="F80" s="368" t="e">
        <f>aktywa_pasywa!F79/aktywa_pasywa!D79</f>
        <v>#DIV/0!</v>
      </c>
      <c r="G80" s="368" t="e">
        <f>aktywa_pasywa!G79/aktywa_pasywa!F79</f>
        <v>#DIV/0!</v>
      </c>
      <c r="H80" s="368" t="e">
        <f>aktywa_pasywa!H79/aktywa_pasywa!G79</f>
        <v>#DIV/0!</v>
      </c>
      <c r="I80" s="368" t="e">
        <f>aktywa_pasywa!I79/aktywa_pasywa!H79</f>
        <v>#DIV/0!</v>
      </c>
    </row>
    <row r="81" spans="1:9" s="1" customFormat="1" ht="15" customHeight="1">
      <c r="A81" s="162" t="s">
        <v>122</v>
      </c>
      <c r="B81" s="402" t="s">
        <v>170</v>
      </c>
      <c r="C81" s="368"/>
      <c r="D81" s="368" t="e">
        <f>aktywa_pasywa!D80/aktywa_pasywa!C80</f>
        <v>#DIV/0!</v>
      </c>
      <c r="E81" s="437"/>
      <c r="F81" s="368" t="e">
        <f>aktywa_pasywa!F80/aktywa_pasywa!D80</f>
        <v>#DIV/0!</v>
      </c>
      <c r="G81" s="368" t="e">
        <f>aktywa_pasywa!G80/aktywa_pasywa!F80</f>
        <v>#DIV/0!</v>
      </c>
      <c r="H81" s="368" t="e">
        <f>aktywa_pasywa!H80/aktywa_pasywa!G80</f>
        <v>#DIV/0!</v>
      </c>
      <c r="I81" s="368" t="e">
        <f>aktywa_pasywa!I80/aktywa_pasywa!H80</f>
        <v>#DIV/0!</v>
      </c>
    </row>
    <row r="82" spans="1:9" s="1" customFormat="1" ht="15" customHeight="1">
      <c r="A82" s="162" t="s">
        <v>139</v>
      </c>
      <c r="B82" s="402" t="s">
        <v>171</v>
      </c>
      <c r="C82" s="368"/>
      <c r="D82" s="368" t="e">
        <f>aktywa_pasywa!D81/aktywa_pasywa!C81</f>
        <v>#DIV/0!</v>
      </c>
      <c r="E82" s="437"/>
      <c r="F82" s="368" t="e">
        <f>aktywa_pasywa!F81/aktywa_pasywa!D81</f>
        <v>#DIV/0!</v>
      </c>
      <c r="G82" s="368" t="e">
        <f>aktywa_pasywa!G81/aktywa_pasywa!F81</f>
        <v>#DIV/0!</v>
      </c>
      <c r="H82" s="368" t="e">
        <f>aktywa_pasywa!H81/aktywa_pasywa!G81</f>
        <v>#DIV/0!</v>
      </c>
      <c r="I82" s="368" t="e">
        <f>aktywa_pasywa!I81/aktywa_pasywa!H81</f>
        <v>#DIV/0!</v>
      </c>
    </row>
    <row r="83" spans="1:9" s="1" customFormat="1" ht="15" customHeight="1">
      <c r="A83" s="162" t="s">
        <v>140</v>
      </c>
      <c r="B83" s="402" t="s">
        <v>174</v>
      </c>
      <c r="C83" s="368"/>
      <c r="D83" s="368" t="e">
        <f>aktywa_pasywa!D82/aktywa_pasywa!C82</f>
        <v>#DIV/0!</v>
      </c>
      <c r="E83" s="437"/>
      <c r="F83" s="368" t="e">
        <f>aktywa_pasywa!F82/aktywa_pasywa!D82</f>
        <v>#DIV/0!</v>
      </c>
      <c r="G83" s="368" t="e">
        <f>aktywa_pasywa!G82/aktywa_pasywa!F82</f>
        <v>#DIV/0!</v>
      </c>
      <c r="H83" s="368" t="e">
        <f>aktywa_pasywa!H82/aktywa_pasywa!G82</f>
        <v>#DIV/0!</v>
      </c>
      <c r="I83" s="368" t="e">
        <f>aktywa_pasywa!I82/aktywa_pasywa!H82</f>
        <v>#DIV/0!</v>
      </c>
    </row>
    <row r="84" spans="1:9" s="1" customFormat="1" ht="15" customHeight="1">
      <c r="A84" s="162" t="s">
        <v>129</v>
      </c>
      <c r="B84" s="402" t="s">
        <v>130</v>
      </c>
      <c r="C84" s="368"/>
      <c r="D84" s="368" t="e">
        <f>aktywa_pasywa!D83/aktywa_pasywa!C83</f>
        <v>#DIV/0!</v>
      </c>
      <c r="E84" s="437"/>
      <c r="F84" s="368" t="e">
        <f>aktywa_pasywa!F83/aktywa_pasywa!D83</f>
        <v>#DIV/0!</v>
      </c>
      <c r="G84" s="368" t="e">
        <f>aktywa_pasywa!G83/aktywa_pasywa!F83</f>
        <v>#DIV/0!</v>
      </c>
      <c r="H84" s="368" t="e">
        <f>aktywa_pasywa!H83/aktywa_pasywa!G83</f>
        <v>#DIV/0!</v>
      </c>
      <c r="I84" s="368" t="e">
        <f>aktywa_pasywa!I83/aktywa_pasywa!H83</f>
        <v>#DIV/0!</v>
      </c>
    </row>
    <row r="85" spans="1:9" s="1" customFormat="1" ht="15" customHeight="1">
      <c r="A85" s="162" t="s">
        <v>129</v>
      </c>
      <c r="B85" s="402" t="s">
        <v>131</v>
      </c>
      <c r="C85" s="368"/>
      <c r="D85" s="368" t="e">
        <f>aktywa_pasywa!D84/aktywa_pasywa!C84</f>
        <v>#DIV/0!</v>
      </c>
      <c r="E85" s="437"/>
      <c r="F85" s="368" t="e">
        <f>aktywa_pasywa!F84/aktywa_pasywa!D84</f>
        <v>#DIV/0!</v>
      </c>
      <c r="G85" s="368" t="e">
        <f>aktywa_pasywa!G84/aktywa_pasywa!F84</f>
        <v>#DIV/0!</v>
      </c>
      <c r="H85" s="368" t="e">
        <f>aktywa_pasywa!H84/aktywa_pasywa!G84</f>
        <v>#DIV/0!</v>
      </c>
      <c r="I85" s="368" t="e">
        <f>aktywa_pasywa!I84/aktywa_pasywa!H84</f>
        <v>#DIV/0!</v>
      </c>
    </row>
    <row r="86" spans="1:9" s="1" customFormat="1" ht="15" customHeight="1">
      <c r="A86" s="162" t="s">
        <v>175</v>
      </c>
      <c r="B86" s="402" t="s">
        <v>176</v>
      </c>
      <c r="C86" s="368"/>
      <c r="D86" s="368" t="e">
        <f>aktywa_pasywa!D85/aktywa_pasywa!C85</f>
        <v>#DIV/0!</v>
      </c>
      <c r="E86" s="437"/>
      <c r="F86" s="368" t="e">
        <f>aktywa_pasywa!F85/aktywa_pasywa!D85</f>
        <v>#DIV/0!</v>
      </c>
      <c r="G86" s="368" t="e">
        <f>aktywa_pasywa!G85/aktywa_pasywa!F85</f>
        <v>#DIV/0!</v>
      </c>
      <c r="H86" s="368" t="e">
        <f>aktywa_pasywa!H85/aktywa_pasywa!G85</f>
        <v>#DIV/0!</v>
      </c>
      <c r="I86" s="368" t="e">
        <f>aktywa_pasywa!I85/aktywa_pasywa!H85</f>
        <v>#DIV/0!</v>
      </c>
    </row>
    <row r="87" spans="1:9" s="1" customFormat="1" ht="15" customHeight="1">
      <c r="A87" s="162" t="s">
        <v>177</v>
      </c>
      <c r="B87" s="402" t="s">
        <v>178</v>
      </c>
      <c r="C87" s="368"/>
      <c r="D87" s="368" t="e">
        <f>aktywa_pasywa!D86/aktywa_pasywa!C86</f>
        <v>#DIV/0!</v>
      </c>
      <c r="E87" s="437"/>
      <c r="F87" s="368" t="e">
        <f>aktywa_pasywa!F86/aktywa_pasywa!D86</f>
        <v>#DIV/0!</v>
      </c>
      <c r="G87" s="368" t="e">
        <f>aktywa_pasywa!G86/aktywa_pasywa!F86</f>
        <v>#DIV/0!</v>
      </c>
      <c r="H87" s="368" t="e">
        <f>aktywa_pasywa!H86/aktywa_pasywa!G86</f>
        <v>#DIV/0!</v>
      </c>
      <c r="I87" s="368" t="e">
        <f>aktywa_pasywa!I86/aktywa_pasywa!H86</f>
        <v>#DIV/0!</v>
      </c>
    </row>
    <row r="88" spans="1:9" s="1" customFormat="1" ht="15" customHeight="1">
      <c r="A88" s="162" t="s">
        <v>179</v>
      </c>
      <c r="B88" s="402" t="s">
        <v>180</v>
      </c>
      <c r="C88" s="368"/>
      <c r="D88" s="368" t="e">
        <f>aktywa_pasywa!D87/aktywa_pasywa!C87</f>
        <v>#DIV/0!</v>
      </c>
      <c r="E88" s="437"/>
      <c r="F88" s="368" t="e">
        <f>aktywa_pasywa!F87/aktywa_pasywa!D87</f>
        <v>#DIV/0!</v>
      </c>
      <c r="G88" s="368" t="e">
        <f>aktywa_pasywa!G87/aktywa_pasywa!F87</f>
        <v>#DIV/0!</v>
      </c>
      <c r="H88" s="368" t="e">
        <f>aktywa_pasywa!H87/aktywa_pasywa!G87</f>
        <v>#DIV/0!</v>
      </c>
      <c r="I88" s="368" t="e">
        <f>aktywa_pasywa!I87/aktywa_pasywa!H87</f>
        <v>#DIV/0!</v>
      </c>
    </row>
    <row r="89" spans="1:9" s="1" customFormat="1" ht="15" customHeight="1">
      <c r="A89" s="162" t="s">
        <v>181</v>
      </c>
      <c r="B89" s="402" t="s">
        <v>182</v>
      </c>
      <c r="C89" s="368"/>
      <c r="D89" s="368" t="e">
        <f>aktywa_pasywa!D88/aktywa_pasywa!C88</f>
        <v>#DIV/0!</v>
      </c>
      <c r="E89" s="437"/>
      <c r="F89" s="368" t="e">
        <f>aktywa_pasywa!F88/aktywa_pasywa!D88</f>
        <v>#DIV/0!</v>
      </c>
      <c r="G89" s="368" t="e">
        <f>aktywa_pasywa!G88/aktywa_pasywa!F88</f>
        <v>#DIV/0!</v>
      </c>
      <c r="H89" s="368" t="e">
        <f>aktywa_pasywa!H88/aktywa_pasywa!G88</f>
        <v>#DIV/0!</v>
      </c>
      <c r="I89" s="368" t="e">
        <f>aktywa_pasywa!I88/aktywa_pasywa!H88</f>
        <v>#DIV/0!</v>
      </c>
    </row>
    <row r="90" spans="1:9" s="1" customFormat="1" ht="15" customHeight="1">
      <c r="A90" s="162" t="s">
        <v>133</v>
      </c>
      <c r="B90" s="402" t="s">
        <v>132</v>
      </c>
      <c r="C90" s="368"/>
      <c r="D90" s="368" t="e">
        <f>aktywa_pasywa!D89/aktywa_pasywa!C89</f>
        <v>#DIV/0!</v>
      </c>
      <c r="E90" s="437"/>
      <c r="F90" s="368" t="e">
        <f>aktywa_pasywa!F89/aktywa_pasywa!D89</f>
        <v>#DIV/0!</v>
      </c>
      <c r="G90" s="368" t="e">
        <f>aktywa_pasywa!G89/aktywa_pasywa!F89</f>
        <v>#DIV/0!</v>
      </c>
      <c r="H90" s="368" t="e">
        <f>aktywa_pasywa!H89/aktywa_pasywa!G89</f>
        <v>#DIV/0!</v>
      </c>
      <c r="I90" s="368" t="e">
        <f>aktywa_pasywa!I89/aktywa_pasywa!H89</f>
        <v>#DIV/0!</v>
      </c>
    </row>
    <row r="91" spans="1:9" s="1" customFormat="1" ht="15" customHeight="1">
      <c r="A91" s="162">
        <v>3</v>
      </c>
      <c r="B91" s="402" t="s">
        <v>183</v>
      </c>
      <c r="C91" s="368"/>
      <c r="D91" s="368" t="e">
        <f>aktywa_pasywa!D90/aktywa_pasywa!C90</f>
        <v>#DIV/0!</v>
      </c>
      <c r="E91" s="437"/>
      <c r="F91" s="368" t="e">
        <f>aktywa_pasywa!F90/aktywa_pasywa!D90</f>
        <v>#DIV/0!</v>
      </c>
      <c r="G91" s="368" t="e">
        <f>aktywa_pasywa!G90/aktywa_pasywa!F90</f>
        <v>#DIV/0!</v>
      </c>
      <c r="H91" s="368" t="e">
        <f>aktywa_pasywa!H90/aktywa_pasywa!G90</f>
        <v>#DIV/0!</v>
      </c>
      <c r="I91" s="368" t="e">
        <f>aktywa_pasywa!I90/aktywa_pasywa!H90</f>
        <v>#DIV/0!</v>
      </c>
    </row>
    <row r="92" spans="1:9" s="1" customFormat="1" ht="15" customHeight="1">
      <c r="A92" s="207" t="s">
        <v>108</v>
      </c>
      <c r="B92" s="379" t="s">
        <v>173</v>
      </c>
      <c r="C92" s="370"/>
      <c r="D92" s="370" t="e">
        <f>aktywa_pasywa!D91/aktywa_pasywa!C91</f>
        <v>#DIV/0!</v>
      </c>
      <c r="E92" s="433"/>
      <c r="F92" s="370" t="e">
        <f>aktywa_pasywa!F91/aktywa_pasywa!D91</f>
        <v>#DIV/0!</v>
      </c>
      <c r="G92" s="370" t="e">
        <f>aktywa_pasywa!G91/aktywa_pasywa!F91</f>
        <v>#DIV/0!</v>
      </c>
      <c r="H92" s="370" t="e">
        <f>aktywa_pasywa!H91/aktywa_pasywa!G91</f>
        <v>#DIV/0!</v>
      </c>
      <c r="I92" s="370" t="e">
        <f>aktywa_pasywa!I91/aktywa_pasywa!H91</f>
        <v>#DIV/0!</v>
      </c>
    </row>
    <row r="93" spans="1:9" s="1" customFormat="1" ht="15" customHeight="1">
      <c r="A93" s="183">
        <v>1</v>
      </c>
      <c r="B93" s="401" t="s">
        <v>172</v>
      </c>
      <c r="C93" s="368"/>
      <c r="D93" s="368" t="e">
        <f>aktywa_pasywa!D92/aktywa_pasywa!C92</f>
        <v>#DIV/0!</v>
      </c>
      <c r="E93" s="437"/>
      <c r="F93" s="368" t="e">
        <f>aktywa_pasywa!F92/aktywa_pasywa!D92</f>
        <v>#DIV/0!</v>
      </c>
      <c r="G93" s="368" t="e">
        <f>aktywa_pasywa!G92/aktywa_pasywa!F92</f>
        <v>#DIV/0!</v>
      </c>
      <c r="H93" s="368" t="e">
        <f>aktywa_pasywa!H92/aktywa_pasywa!G92</f>
        <v>#DIV/0!</v>
      </c>
      <c r="I93" s="368" t="e">
        <f>aktywa_pasywa!I92/aktywa_pasywa!H92</f>
        <v>#DIV/0!</v>
      </c>
    </row>
    <row r="94" spans="1:9" s="1" customFormat="1" ht="15" customHeight="1" thickBot="1">
      <c r="A94" s="403">
        <v>2</v>
      </c>
      <c r="B94" s="401" t="s">
        <v>126</v>
      </c>
      <c r="C94" s="386"/>
      <c r="D94" s="368" t="e">
        <f>aktywa_pasywa!D93/aktywa_pasywa!C93</f>
        <v>#DIV/0!</v>
      </c>
      <c r="E94" s="437"/>
      <c r="F94" s="368" t="e">
        <f>aktywa_pasywa!F93/aktywa_pasywa!D93</f>
        <v>#DIV/0!</v>
      </c>
      <c r="G94" s="368" t="e">
        <f>aktywa_pasywa!G93/aktywa_pasywa!F93</f>
        <v>#DIV/0!</v>
      </c>
      <c r="H94" s="368" t="e">
        <f>aktywa_pasywa!H93/aktywa_pasywa!G93</f>
        <v>#DIV/0!</v>
      </c>
      <c r="I94" s="368" t="e">
        <f>aktywa_pasywa!I93/aktywa_pasywa!H93</f>
        <v>#DIV/0!</v>
      </c>
    </row>
    <row r="95" spans="1:9" s="1" customFormat="1" ht="15" customHeight="1" thickBot="1">
      <c r="A95" s="431"/>
      <c r="B95" s="367" t="s">
        <v>6</v>
      </c>
      <c r="C95" s="392"/>
      <c r="D95" s="392" t="e">
        <f>aktywa_pasywa!D94/aktywa_pasywa!C94</f>
        <v>#DIV/0!</v>
      </c>
      <c r="E95" s="392"/>
      <c r="F95" s="392" t="e">
        <f>aktywa_pasywa!F94/aktywa_pasywa!D94</f>
        <v>#DIV/0!</v>
      </c>
      <c r="G95" s="392" t="e">
        <f>aktywa_pasywa!G94/aktywa_pasywa!F94</f>
        <v>#DIV/0!</v>
      </c>
      <c r="H95" s="392" t="e">
        <f>aktywa_pasywa!H94/aktywa_pasywa!G94</f>
        <v>#DIV/0!</v>
      </c>
      <c r="I95" s="392" t="e">
        <f>aktywa_pasywa!I94/aktywa_pasywa!H94</f>
        <v>#DIV/0!</v>
      </c>
    </row>
    <row r="96" spans="1:9" s="1" customFormat="1" ht="15" customHeight="1">
      <c r="B96" s="25" t="s">
        <v>7</v>
      </c>
      <c r="C96" s="388"/>
      <c r="D96" s="389" t="e">
        <f t="shared" ref="D96:I96" si="1">D47-D95</f>
        <v>#DIV/0!</v>
      </c>
      <c r="E96" s="389">
        <f t="shared" si="1"/>
        <v>0</v>
      </c>
      <c r="F96" s="389" t="e">
        <f t="shared" si="1"/>
        <v>#DIV/0!</v>
      </c>
      <c r="G96" s="389" t="e">
        <f t="shared" si="1"/>
        <v>#DIV/0!</v>
      </c>
      <c r="H96" s="389" t="e">
        <f t="shared" si="1"/>
        <v>#DIV/0!</v>
      </c>
      <c r="I96" s="390" t="e">
        <f t="shared" si="1"/>
        <v>#DIV/0!</v>
      </c>
    </row>
    <row r="98" spans="2:2">
      <c r="B98" s="121"/>
    </row>
    <row r="99" spans="2:2">
      <c r="B99" s="121"/>
    </row>
  </sheetData>
  <mergeCells count="2">
    <mergeCell ref="C2:I2"/>
    <mergeCell ref="C49:I49"/>
  </mergeCells>
  <pageMargins left="0.70866141732283472" right="0.70866141732283472" top="0.74803149606299213" bottom="0.74803149606299213" header="0.51181102362204722" footer="0.51181102362204722"/>
  <pageSetup paperSize="9" scale="70" firstPageNumber="0" orientation="portrait" r:id="rId1"/>
  <headerFooter alignWithMargins="0"/>
  <rowBreaks count="1" manualBreakCount="1">
    <brk id="47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J99"/>
  <sheetViews>
    <sheetView zoomScale="102" zoomScaleNormal="102" workbookViewId="0">
      <selection activeCell="Q16" sqref="Q16"/>
    </sheetView>
  </sheetViews>
  <sheetFormatPr defaultRowHeight="12.75"/>
  <cols>
    <col min="1" max="1" width="4.7109375" customWidth="1"/>
    <col min="2" max="2" width="45.42578125" customWidth="1"/>
    <col min="3" max="3" width="8.85546875" hidden="1" customWidth="1"/>
    <col min="4" max="9" width="8.85546875" customWidth="1"/>
    <col min="10" max="10" width="10.5703125" bestFit="1" customWidth="1"/>
  </cols>
  <sheetData>
    <row r="1" spans="1:10" ht="13.5" thickBot="1"/>
    <row r="2" spans="1:10" s="1" customFormat="1" ht="13.5" thickBot="1">
      <c r="A2" s="454"/>
      <c r="B2" s="453" t="str">
        <f>rachunek!B2</f>
        <v>Nazwa Klienta:</v>
      </c>
      <c r="C2" s="899" t="s">
        <v>247</v>
      </c>
      <c r="D2" s="900"/>
      <c r="E2" s="900"/>
      <c r="F2" s="900"/>
      <c r="G2" s="900"/>
      <c r="H2" s="900"/>
      <c r="I2" s="901"/>
      <c r="J2" s="2"/>
    </row>
    <row r="3" spans="1:10" s="1" customFormat="1" ht="15" customHeight="1" thickBot="1">
      <c r="A3" s="413"/>
      <c r="B3" s="414" t="s">
        <v>0</v>
      </c>
      <c r="C3" s="415">
        <f>rachunek!C3</f>
        <v>44196</v>
      </c>
      <c r="D3" s="415">
        <f>rachunek!D3</f>
        <v>45291</v>
      </c>
      <c r="E3" s="415">
        <f>rachunek!E3</f>
        <v>45657</v>
      </c>
      <c r="F3" s="415" t="str">
        <f>rachunek!F3</f>
        <v>…..2025</v>
      </c>
      <c r="G3" s="415">
        <f>rachunek!G3</f>
        <v>46022</v>
      </c>
      <c r="H3" s="415">
        <f>rachunek!H3</f>
        <v>46387</v>
      </c>
      <c r="I3" s="416">
        <f>rachunek!I3</f>
        <v>46752</v>
      </c>
    </row>
    <row r="4" spans="1:10" s="1" customFormat="1" ht="15" customHeight="1" thickBot="1">
      <c r="A4" s="177" t="s">
        <v>109</v>
      </c>
      <c r="B4" s="384" t="s">
        <v>23</v>
      </c>
      <c r="C4" s="393" t="e">
        <f>C5+C6+C10+C13+C20</f>
        <v>#DIV/0!</v>
      </c>
      <c r="D4" s="393" t="e">
        <f t="shared" ref="D4:I4" si="0">D5+D6+D10+D13+D20</f>
        <v>#DIV/0!</v>
      </c>
      <c r="E4" s="393" t="e">
        <f t="shared" si="0"/>
        <v>#DIV/0!</v>
      </c>
      <c r="F4" s="393" t="e">
        <f t="shared" si="0"/>
        <v>#DIV/0!</v>
      </c>
      <c r="G4" s="393" t="e">
        <f t="shared" si="0"/>
        <v>#DIV/0!</v>
      </c>
      <c r="H4" s="393" t="e">
        <f t="shared" si="0"/>
        <v>#DIV/0!</v>
      </c>
      <c r="I4" s="393" t="e">
        <f t="shared" si="0"/>
        <v>#DIV/0!</v>
      </c>
    </row>
    <row r="5" spans="1:10" s="1" customFormat="1" ht="15" customHeight="1">
      <c r="A5" s="301" t="s">
        <v>105</v>
      </c>
      <c r="B5" s="163" t="s">
        <v>104</v>
      </c>
      <c r="C5" s="374" t="e">
        <f>aktywa_pasywa!C4/aktywa_pasywa!C$46</f>
        <v>#DIV/0!</v>
      </c>
      <c r="D5" s="374" t="e">
        <f>aktywa_pasywa!D4/aktywa_pasywa!D$46</f>
        <v>#DIV/0!</v>
      </c>
      <c r="E5" s="374" t="e">
        <f>aktywa_pasywa!E4/aktywa_pasywa!E$46</f>
        <v>#DIV/0!</v>
      </c>
      <c r="F5" s="374" t="e">
        <f>aktywa_pasywa!F4/aktywa_pasywa!F$46</f>
        <v>#DIV/0!</v>
      </c>
      <c r="G5" s="374" t="e">
        <f>aktywa_pasywa!G4/aktywa_pasywa!G$46</f>
        <v>#DIV/0!</v>
      </c>
      <c r="H5" s="374" t="e">
        <f>aktywa_pasywa!H4/aktywa_pasywa!H$46</f>
        <v>#DIV/0!</v>
      </c>
      <c r="I5" s="375" t="e">
        <f>aktywa_pasywa!I4/aktywa_pasywa!I$46</f>
        <v>#DIV/0!</v>
      </c>
    </row>
    <row r="6" spans="1:10" s="1" customFormat="1" ht="15" customHeight="1">
      <c r="A6" s="303" t="s">
        <v>106</v>
      </c>
      <c r="B6" s="377" t="s">
        <v>110</v>
      </c>
      <c r="C6" s="370" t="e">
        <f>C7+C8+C9</f>
        <v>#DIV/0!</v>
      </c>
      <c r="D6" s="370" t="e">
        <f t="shared" ref="D6:I6" si="1">D7+D8+D9</f>
        <v>#DIV/0!</v>
      </c>
      <c r="E6" s="370" t="e">
        <f t="shared" si="1"/>
        <v>#DIV/0!</v>
      </c>
      <c r="F6" s="370" t="e">
        <f t="shared" si="1"/>
        <v>#DIV/0!</v>
      </c>
      <c r="G6" s="370" t="e">
        <f t="shared" si="1"/>
        <v>#DIV/0!</v>
      </c>
      <c r="H6" s="370" t="e">
        <f t="shared" si="1"/>
        <v>#DIV/0!</v>
      </c>
      <c r="I6" s="372" t="e">
        <f t="shared" si="1"/>
        <v>#DIV/0!</v>
      </c>
    </row>
    <row r="7" spans="1:10" s="1" customFormat="1">
      <c r="A7" s="305">
        <v>1</v>
      </c>
      <c r="B7" s="196" t="s">
        <v>111</v>
      </c>
      <c r="C7" s="380" t="e">
        <f>aktywa_pasywa!C6/aktywa_pasywa!C$46</f>
        <v>#DIV/0!</v>
      </c>
      <c r="D7" s="380" t="e">
        <f>aktywa_pasywa!D6/aktywa_pasywa!D$46</f>
        <v>#DIV/0!</v>
      </c>
      <c r="E7" s="380" t="e">
        <f>aktywa_pasywa!E6/aktywa_pasywa!E$46</f>
        <v>#DIV/0!</v>
      </c>
      <c r="F7" s="380" t="e">
        <f>aktywa_pasywa!F6/aktywa_pasywa!F$46</f>
        <v>#DIV/0!</v>
      </c>
      <c r="G7" s="380" t="e">
        <f>aktywa_pasywa!G6/aktywa_pasywa!G$46</f>
        <v>#DIV/0!</v>
      </c>
      <c r="H7" s="380" t="e">
        <f>aktywa_pasywa!H6/aktywa_pasywa!H$46</f>
        <v>#DIV/0!</v>
      </c>
      <c r="I7" s="394" t="e">
        <f>aktywa_pasywa!I6/aktywa_pasywa!I$46</f>
        <v>#DIV/0!</v>
      </c>
    </row>
    <row r="8" spans="1:10" s="1" customFormat="1">
      <c r="A8" s="305">
        <v>2</v>
      </c>
      <c r="B8" s="378" t="s">
        <v>112</v>
      </c>
      <c r="C8" s="380" t="e">
        <f>aktywa_pasywa!C7/aktywa_pasywa!C$46</f>
        <v>#DIV/0!</v>
      </c>
      <c r="D8" s="380" t="e">
        <f>aktywa_pasywa!D7/aktywa_pasywa!D$46</f>
        <v>#DIV/0!</v>
      </c>
      <c r="E8" s="380" t="e">
        <f>aktywa_pasywa!E7/aktywa_pasywa!E$46</f>
        <v>#DIV/0!</v>
      </c>
      <c r="F8" s="380" t="e">
        <f>aktywa_pasywa!F7/aktywa_pasywa!F$46</f>
        <v>#DIV/0!</v>
      </c>
      <c r="G8" s="380" t="e">
        <f>aktywa_pasywa!G7/aktywa_pasywa!G$46</f>
        <v>#DIV/0!</v>
      </c>
      <c r="H8" s="380" t="e">
        <f>aktywa_pasywa!H7/aktywa_pasywa!H$46</f>
        <v>#DIV/0!</v>
      </c>
      <c r="I8" s="394" t="e">
        <f>aktywa_pasywa!I7/aktywa_pasywa!I$46</f>
        <v>#DIV/0!</v>
      </c>
      <c r="J8" s="119"/>
    </row>
    <row r="9" spans="1:10" s="1" customFormat="1">
      <c r="A9" s="305">
        <v>3</v>
      </c>
      <c r="B9" s="196" t="s">
        <v>113</v>
      </c>
      <c r="C9" s="380" t="e">
        <f>aktywa_pasywa!C8/aktywa_pasywa!C$46</f>
        <v>#DIV/0!</v>
      </c>
      <c r="D9" s="380" t="e">
        <f>aktywa_pasywa!D8/aktywa_pasywa!D$46</f>
        <v>#DIV/0!</v>
      </c>
      <c r="E9" s="380" t="e">
        <f>aktywa_pasywa!E8/aktywa_pasywa!E$46</f>
        <v>#DIV/0!</v>
      </c>
      <c r="F9" s="380" t="e">
        <f>aktywa_pasywa!F8/aktywa_pasywa!F$46</f>
        <v>#DIV/0!</v>
      </c>
      <c r="G9" s="380" t="e">
        <f>aktywa_pasywa!G8/aktywa_pasywa!G$46</f>
        <v>#DIV/0!</v>
      </c>
      <c r="H9" s="380" t="e">
        <f>aktywa_pasywa!H8/aktywa_pasywa!H$46</f>
        <v>#DIV/0!</v>
      </c>
      <c r="I9" s="394" t="e">
        <f>aktywa_pasywa!I8/aktywa_pasywa!I$46</f>
        <v>#DIV/0!</v>
      </c>
      <c r="J9" s="119"/>
    </row>
    <row r="10" spans="1:10" s="1" customFormat="1" ht="15" customHeight="1">
      <c r="A10" s="301" t="s">
        <v>107</v>
      </c>
      <c r="B10" s="377" t="s">
        <v>114</v>
      </c>
      <c r="C10" s="370" t="e">
        <f>C11+C12</f>
        <v>#DIV/0!</v>
      </c>
      <c r="D10" s="370" t="e">
        <f t="shared" ref="D10:I10" si="2">D11+D12</f>
        <v>#DIV/0!</v>
      </c>
      <c r="E10" s="370" t="e">
        <f t="shared" si="2"/>
        <v>#DIV/0!</v>
      </c>
      <c r="F10" s="370" t="e">
        <f t="shared" si="2"/>
        <v>#DIV/0!</v>
      </c>
      <c r="G10" s="370" t="e">
        <f t="shared" si="2"/>
        <v>#DIV/0!</v>
      </c>
      <c r="H10" s="370" t="e">
        <f t="shared" si="2"/>
        <v>#DIV/0!</v>
      </c>
      <c r="I10" s="372" t="e">
        <f t="shared" si="2"/>
        <v>#DIV/0!</v>
      </c>
    </row>
    <row r="11" spans="1:10" s="1" customFormat="1">
      <c r="A11" s="305">
        <v>1</v>
      </c>
      <c r="B11" s="196" t="s">
        <v>115</v>
      </c>
      <c r="C11" s="380" t="e">
        <f>aktywa_pasywa!C10/aktywa_pasywa!C$46</f>
        <v>#DIV/0!</v>
      </c>
      <c r="D11" s="380" t="e">
        <f>aktywa_pasywa!D10/aktywa_pasywa!D$46</f>
        <v>#DIV/0!</v>
      </c>
      <c r="E11" s="380" t="e">
        <f>aktywa_pasywa!E10/aktywa_pasywa!E$46</f>
        <v>#DIV/0!</v>
      </c>
      <c r="F11" s="380" t="e">
        <f>aktywa_pasywa!F10/aktywa_pasywa!F$46</f>
        <v>#DIV/0!</v>
      </c>
      <c r="G11" s="380" t="e">
        <f>aktywa_pasywa!G10/aktywa_pasywa!G$46</f>
        <v>#DIV/0!</v>
      </c>
      <c r="H11" s="380" t="e">
        <f>aktywa_pasywa!H10/aktywa_pasywa!H$46</f>
        <v>#DIV/0!</v>
      </c>
      <c r="I11" s="394" t="e">
        <f>aktywa_pasywa!I10/aktywa_pasywa!I$46</f>
        <v>#DIV/0!</v>
      </c>
    </row>
    <row r="12" spans="1:10" s="1" customFormat="1">
      <c r="A12" s="305">
        <v>2</v>
      </c>
      <c r="B12" s="196" t="s">
        <v>116</v>
      </c>
      <c r="C12" s="380" t="e">
        <f>aktywa_pasywa!C11/aktywa_pasywa!C$46</f>
        <v>#DIV/0!</v>
      </c>
      <c r="D12" s="380" t="e">
        <f>aktywa_pasywa!D11/aktywa_pasywa!D$46</f>
        <v>#DIV/0!</v>
      </c>
      <c r="E12" s="380" t="e">
        <f>aktywa_pasywa!E11/aktywa_pasywa!E$46</f>
        <v>#DIV/0!</v>
      </c>
      <c r="F12" s="380" t="e">
        <f>aktywa_pasywa!F11/aktywa_pasywa!F$46</f>
        <v>#DIV/0!</v>
      </c>
      <c r="G12" s="380" t="e">
        <f>aktywa_pasywa!G11/aktywa_pasywa!G$46</f>
        <v>#DIV/0!</v>
      </c>
      <c r="H12" s="380" t="e">
        <f>aktywa_pasywa!H11/aktywa_pasywa!H$46</f>
        <v>#DIV/0!</v>
      </c>
      <c r="I12" s="394" t="e">
        <f>aktywa_pasywa!I11/aktywa_pasywa!I$46</f>
        <v>#DIV/0!</v>
      </c>
    </row>
    <row r="13" spans="1:10" s="1" customFormat="1" ht="15" customHeight="1">
      <c r="A13" s="301" t="s">
        <v>108</v>
      </c>
      <c r="B13" s="377" t="s">
        <v>230</v>
      </c>
      <c r="C13" s="370" t="e">
        <f>C14+C15+C16+C19</f>
        <v>#DIV/0!</v>
      </c>
      <c r="D13" s="370" t="e">
        <f t="shared" ref="D13:I13" si="3">D14+D15+D16+D19</f>
        <v>#DIV/0!</v>
      </c>
      <c r="E13" s="370" t="e">
        <f t="shared" si="3"/>
        <v>#DIV/0!</v>
      </c>
      <c r="F13" s="370" t="e">
        <f t="shared" si="3"/>
        <v>#DIV/0!</v>
      </c>
      <c r="G13" s="370" t="e">
        <f t="shared" si="3"/>
        <v>#DIV/0!</v>
      </c>
      <c r="H13" s="370" t="e">
        <f t="shared" si="3"/>
        <v>#DIV/0!</v>
      </c>
      <c r="I13" s="372" t="e">
        <f t="shared" si="3"/>
        <v>#DIV/0!</v>
      </c>
    </row>
    <row r="14" spans="1:10" s="1" customFormat="1" ht="13.15" customHeight="1">
      <c r="A14" s="305">
        <v>1</v>
      </c>
      <c r="B14" s="196" t="s">
        <v>103</v>
      </c>
      <c r="C14" s="380" t="e">
        <f>aktywa_pasywa!C13/aktywa_pasywa!C$46</f>
        <v>#DIV/0!</v>
      </c>
      <c r="D14" s="380" t="e">
        <f>aktywa_pasywa!D13/aktywa_pasywa!D$46</f>
        <v>#DIV/0!</v>
      </c>
      <c r="E14" s="380" t="e">
        <f>aktywa_pasywa!E13/aktywa_pasywa!E$46</f>
        <v>#DIV/0!</v>
      </c>
      <c r="F14" s="380" t="e">
        <f>aktywa_pasywa!F13/aktywa_pasywa!F$46</f>
        <v>#DIV/0!</v>
      </c>
      <c r="G14" s="380" t="e">
        <f>aktywa_pasywa!G13/aktywa_pasywa!G$46</f>
        <v>#DIV/0!</v>
      </c>
      <c r="H14" s="380" t="e">
        <f>aktywa_pasywa!H13/aktywa_pasywa!H$46</f>
        <v>#DIV/0!</v>
      </c>
      <c r="I14" s="394" t="e">
        <f>aktywa_pasywa!I13/aktywa_pasywa!I$46</f>
        <v>#DIV/0!</v>
      </c>
    </row>
    <row r="15" spans="1:10" s="1" customFormat="1" ht="15" customHeight="1">
      <c r="A15" s="305">
        <v>2</v>
      </c>
      <c r="B15" s="196" t="s">
        <v>104</v>
      </c>
      <c r="C15" s="380" t="e">
        <f>aktywa_pasywa!C14/aktywa_pasywa!C$46</f>
        <v>#DIV/0!</v>
      </c>
      <c r="D15" s="380" t="e">
        <f>aktywa_pasywa!D14/aktywa_pasywa!D$46</f>
        <v>#DIV/0!</v>
      </c>
      <c r="E15" s="380" t="e">
        <f>aktywa_pasywa!E14/aktywa_pasywa!E$46</f>
        <v>#DIV/0!</v>
      </c>
      <c r="F15" s="380" t="e">
        <f>aktywa_pasywa!F14/aktywa_pasywa!F$46</f>
        <v>#DIV/0!</v>
      </c>
      <c r="G15" s="380" t="e">
        <f>aktywa_pasywa!G14/aktywa_pasywa!G$46</f>
        <v>#DIV/0!</v>
      </c>
      <c r="H15" s="380" t="e">
        <f>aktywa_pasywa!H14/aktywa_pasywa!H$46</f>
        <v>#DIV/0!</v>
      </c>
      <c r="I15" s="394" t="e">
        <f>aktywa_pasywa!I14/aktywa_pasywa!I$46</f>
        <v>#DIV/0!</v>
      </c>
    </row>
    <row r="16" spans="1:10" s="1" customFormat="1" ht="15" customHeight="1">
      <c r="A16" s="305">
        <v>3</v>
      </c>
      <c r="B16" s="196" t="s">
        <v>117</v>
      </c>
      <c r="C16" s="380" t="e">
        <f>C17+C18</f>
        <v>#DIV/0!</v>
      </c>
      <c r="D16" s="380" t="e">
        <f t="shared" ref="D16:I16" si="4">D17+D18</f>
        <v>#DIV/0!</v>
      </c>
      <c r="E16" s="380" t="e">
        <f t="shared" si="4"/>
        <v>#DIV/0!</v>
      </c>
      <c r="F16" s="380" t="e">
        <f t="shared" si="4"/>
        <v>#DIV/0!</v>
      </c>
      <c r="G16" s="380" t="e">
        <f t="shared" si="4"/>
        <v>#DIV/0!</v>
      </c>
      <c r="H16" s="380" t="e">
        <f t="shared" si="4"/>
        <v>#DIV/0!</v>
      </c>
      <c r="I16" s="394" t="e">
        <f t="shared" si="4"/>
        <v>#DIV/0!</v>
      </c>
    </row>
    <row r="17" spans="1:9" s="1" customFormat="1" ht="15" customHeight="1">
      <c r="A17" s="305" t="s">
        <v>121</v>
      </c>
      <c r="B17" s="196" t="s">
        <v>118</v>
      </c>
      <c r="C17" s="380" t="e">
        <f>aktywa_pasywa!C16/aktywa_pasywa!C$46</f>
        <v>#DIV/0!</v>
      </c>
      <c r="D17" s="380" t="e">
        <f>aktywa_pasywa!D16/aktywa_pasywa!D$46</f>
        <v>#DIV/0!</v>
      </c>
      <c r="E17" s="380" t="e">
        <f>aktywa_pasywa!E16/aktywa_pasywa!E$46</f>
        <v>#DIV/0!</v>
      </c>
      <c r="F17" s="380" t="e">
        <f>aktywa_pasywa!F16/aktywa_pasywa!F$46</f>
        <v>#DIV/0!</v>
      </c>
      <c r="G17" s="380" t="e">
        <f>aktywa_pasywa!G16/aktywa_pasywa!G$46</f>
        <v>#DIV/0!</v>
      </c>
      <c r="H17" s="380" t="e">
        <f>aktywa_pasywa!H16/aktywa_pasywa!H$46</f>
        <v>#DIV/0!</v>
      </c>
      <c r="I17" s="394" t="e">
        <f>aktywa_pasywa!I16/aktywa_pasywa!I$46</f>
        <v>#DIV/0!</v>
      </c>
    </row>
    <row r="18" spans="1:9" s="1" customFormat="1" ht="15" customHeight="1">
      <c r="A18" s="305" t="s">
        <v>122</v>
      </c>
      <c r="B18" s="196" t="s">
        <v>119</v>
      </c>
      <c r="C18" s="380" t="e">
        <f>aktywa_pasywa!C17/aktywa_pasywa!C$46</f>
        <v>#DIV/0!</v>
      </c>
      <c r="D18" s="380" t="e">
        <f>aktywa_pasywa!D17/aktywa_pasywa!D$46</f>
        <v>#DIV/0!</v>
      </c>
      <c r="E18" s="380" t="e">
        <f>aktywa_pasywa!E17/aktywa_pasywa!E$46</f>
        <v>#DIV/0!</v>
      </c>
      <c r="F18" s="380" t="e">
        <f>aktywa_pasywa!F17/aktywa_pasywa!F$46</f>
        <v>#DIV/0!</v>
      </c>
      <c r="G18" s="380" t="e">
        <f>aktywa_pasywa!G17/aktywa_pasywa!G$46</f>
        <v>#DIV/0!</v>
      </c>
      <c r="H18" s="380" t="e">
        <f>aktywa_pasywa!H17/aktywa_pasywa!H$46</f>
        <v>#DIV/0!</v>
      </c>
      <c r="I18" s="394" t="e">
        <f>aktywa_pasywa!I17/aktywa_pasywa!I$46</f>
        <v>#DIV/0!</v>
      </c>
    </row>
    <row r="19" spans="1:9" s="1" customFormat="1" ht="15" customHeight="1">
      <c r="A19" s="305">
        <v>4</v>
      </c>
      <c r="B19" s="196" t="s">
        <v>120</v>
      </c>
      <c r="C19" s="380" t="e">
        <f>aktywa_pasywa!C18/aktywa_pasywa!C$46</f>
        <v>#DIV/0!</v>
      </c>
      <c r="D19" s="380" t="e">
        <f>aktywa_pasywa!D18/aktywa_pasywa!D$46</f>
        <v>#DIV/0!</v>
      </c>
      <c r="E19" s="380" t="e">
        <f>aktywa_pasywa!E18/aktywa_pasywa!E$46</f>
        <v>#DIV/0!</v>
      </c>
      <c r="F19" s="380" t="e">
        <f>aktywa_pasywa!F18/aktywa_pasywa!F$46</f>
        <v>#DIV/0!</v>
      </c>
      <c r="G19" s="380" t="e">
        <f>aktywa_pasywa!G18/aktywa_pasywa!G$46</f>
        <v>#DIV/0!</v>
      </c>
      <c r="H19" s="380" t="e">
        <f>aktywa_pasywa!H18/aktywa_pasywa!H$46</f>
        <v>#DIV/0!</v>
      </c>
      <c r="I19" s="394" t="e">
        <f>aktywa_pasywa!I18/aktywa_pasywa!I$46</f>
        <v>#DIV/0!</v>
      </c>
    </row>
    <row r="20" spans="1:9" s="1" customFormat="1">
      <c r="A20" s="301" t="s">
        <v>123</v>
      </c>
      <c r="B20" s="379" t="s">
        <v>124</v>
      </c>
      <c r="C20" s="380" t="e">
        <f>SUM(C21:C22)</f>
        <v>#DIV/0!</v>
      </c>
      <c r="D20" s="380" t="e">
        <f t="shared" ref="D20:I20" si="5">SUM(D21:D22)</f>
        <v>#DIV/0!</v>
      </c>
      <c r="E20" s="380" t="e">
        <f t="shared" si="5"/>
        <v>#DIV/0!</v>
      </c>
      <c r="F20" s="380" t="e">
        <f t="shared" si="5"/>
        <v>#DIV/0!</v>
      </c>
      <c r="G20" s="380" t="e">
        <f t="shared" si="5"/>
        <v>#DIV/0!</v>
      </c>
      <c r="H20" s="380" t="e">
        <f t="shared" si="5"/>
        <v>#DIV/0!</v>
      </c>
      <c r="I20" s="394" t="e">
        <f t="shared" si="5"/>
        <v>#DIV/0!</v>
      </c>
    </row>
    <row r="21" spans="1:9" s="1" customFormat="1">
      <c r="A21" s="305">
        <v>1</v>
      </c>
      <c r="B21" s="196" t="s">
        <v>125</v>
      </c>
      <c r="C21" s="380" t="e">
        <f>aktywa_pasywa!C20/aktywa_pasywa!C$46</f>
        <v>#DIV/0!</v>
      </c>
      <c r="D21" s="380" t="e">
        <f>aktywa_pasywa!D20/aktywa_pasywa!D$46</f>
        <v>#DIV/0!</v>
      </c>
      <c r="E21" s="380" t="e">
        <f>aktywa_pasywa!E20/aktywa_pasywa!E$46</f>
        <v>#DIV/0!</v>
      </c>
      <c r="F21" s="380" t="e">
        <f>aktywa_pasywa!F20/aktywa_pasywa!F$46</f>
        <v>#DIV/0!</v>
      </c>
      <c r="G21" s="380" t="e">
        <f>aktywa_pasywa!G20/aktywa_pasywa!G$46</f>
        <v>#DIV/0!</v>
      </c>
      <c r="H21" s="380" t="e">
        <f>aktywa_pasywa!H20/aktywa_pasywa!H$46</f>
        <v>#DIV/0!</v>
      </c>
      <c r="I21" s="394" t="e">
        <f>aktywa_pasywa!I20/aktywa_pasywa!I$46</f>
        <v>#DIV/0!</v>
      </c>
    </row>
    <row r="22" spans="1:9" s="1" customFormat="1" ht="13.5" thickBot="1">
      <c r="A22" s="376">
        <v>2</v>
      </c>
      <c r="B22" s="381" t="s">
        <v>126</v>
      </c>
      <c r="C22" s="382" t="e">
        <f>aktywa_pasywa!C21/aktywa_pasywa!C$46</f>
        <v>#DIV/0!</v>
      </c>
      <c r="D22" s="382" t="e">
        <f>aktywa_pasywa!D21/aktywa_pasywa!D$46</f>
        <v>#DIV/0!</v>
      </c>
      <c r="E22" s="382" t="e">
        <f>aktywa_pasywa!E21/aktywa_pasywa!E$46</f>
        <v>#DIV/0!</v>
      </c>
      <c r="F22" s="382" t="e">
        <f>aktywa_pasywa!F21/aktywa_pasywa!F$46</f>
        <v>#DIV/0!</v>
      </c>
      <c r="G22" s="382" t="e">
        <f>aktywa_pasywa!G21/aktywa_pasywa!G$46</f>
        <v>#DIV/0!</v>
      </c>
      <c r="H22" s="382" t="e">
        <f>aktywa_pasywa!H21/aktywa_pasywa!H$46</f>
        <v>#DIV/0!</v>
      </c>
      <c r="I22" s="395" t="e">
        <f>aktywa_pasywa!I21/aktywa_pasywa!I$46</f>
        <v>#DIV/0!</v>
      </c>
    </row>
    <row r="23" spans="1:9" s="1" customFormat="1" ht="15" customHeight="1" thickBot="1">
      <c r="A23" s="177" t="s">
        <v>151</v>
      </c>
      <c r="B23" s="383" t="s">
        <v>134</v>
      </c>
      <c r="C23" s="391" t="e">
        <f>C24+C25+C38+C44</f>
        <v>#DIV/0!</v>
      </c>
      <c r="D23" s="391" t="e">
        <f t="shared" ref="D23:I23" si="6">D24+D25+D38+D44</f>
        <v>#DIV/0!</v>
      </c>
      <c r="E23" s="391" t="e">
        <f t="shared" si="6"/>
        <v>#DIV/0!</v>
      </c>
      <c r="F23" s="391" t="e">
        <f t="shared" si="6"/>
        <v>#DIV/0!</v>
      </c>
      <c r="G23" s="391" t="e">
        <f t="shared" si="6"/>
        <v>#DIV/0!</v>
      </c>
      <c r="H23" s="391" t="e">
        <f t="shared" si="6"/>
        <v>#DIV/0!</v>
      </c>
      <c r="I23" s="391" t="e">
        <f t="shared" si="6"/>
        <v>#DIV/0!</v>
      </c>
    </row>
    <row r="24" spans="1:9" s="1" customFormat="1" ht="15" customHeight="1">
      <c r="A24" s="301" t="s">
        <v>105</v>
      </c>
      <c r="B24" s="171" t="s">
        <v>135</v>
      </c>
      <c r="C24" s="369" t="e">
        <f>aktywa_pasywa!C23/aktywa_pasywa!C$46</f>
        <v>#DIV/0!</v>
      </c>
      <c r="D24" s="369" t="e">
        <f>aktywa_pasywa!D23/aktywa_pasywa!D$46</f>
        <v>#DIV/0!</v>
      </c>
      <c r="E24" s="369" t="e">
        <f>aktywa_pasywa!E23/aktywa_pasywa!E$46</f>
        <v>#DIV/0!</v>
      </c>
      <c r="F24" s="369" t="e">
        <f>aktywa_pasywa!F23/aktywa_pasywa!F$46</f>
        <v>#DIV/0!</v>
      </c>
      <c r="G24" s="369" t="e">
        <f>aktywa_pasywa!G23/aktywa_pasywa!G$46</f>
        <v>#DIV/0!</v>
      </c>
      <c r="H24" s="369" t="e">
        <f>aktywa_pasywa!H23/aktywa_pasywa!H$46</f>
        <v>#DIV/0!</v>
      </c>
      <c r="I24" s="371" t="e">
        <f>aktywa_pasywa!I23/aktywa_pasywa!I$46</f>
        <v>#DIV/0!</v>
      </c>
    </row>
    <row r="25" spans="1:9" s="1" customFormat="1" ht="15" customHeight="1">
      <c r="A25" s="312" t="s">
        <v>106</v>
      </c>
      <c r="B25" s="41" t="s">
        <v>136</v>
      </c>
      <c r="C25" s="370" t="e">
        <f>C26+C31</f>
        <v>#DIV/0!</v>
      </c>
      <c r="D25" s="370" t="e">
        <f t="shared" ref="D25:I25" si="7">D26+D31</f>
        <v>#DIV/0!</v>
      </c>
      <c r="E25" s="370" t="e">
        <f t="shared" si="7"/>
        <v>#DIV/0!</v>
      </c>
      <c r="F25" s="370" t="e">
        <f t="shared" si="7"/>
        <v>#DIV/0!</v>
      </c>
      <c r="G25" s="370" t="e">
        <f t="shared" si="7"/>
        <v>#DIV/0!</v>
      </c>
      <c r="H25" s="370" t="e">
        <f t="shared" si="7"/>
        <v>#DIV/0!</v>
      </c>
      <c r="I25" s="372" t="e">
        <f t="shared" si="7"/>
        <v>#DIV/0!</v>
      </c>
    </row>
    <row r="26" spans="1:9" s="1" customFormat="1" ht="15" customHeight="1">
      <c r="A26" s="305">
        <v>1</v>
      </c>
      <c r="B26" s="168" t="s">
        <v>127</v>
      </c>
      <c r="C26" s="368" t="e">
        <f>C27+C30</f>
        <v>#DIV/0!</v>
      </c>
      <c r="D26" s="368" t="e">
        <f t="shared" ref="D26:I26" si="8">D27+D30</f>
        <v>#DIV/0!</v>
      </c>
      <c r="E26" s="368" t="e">
        <f t="shared" si="8"/>
        <v>#DIV/0!</v>
      </c>
      <c r="F26" s="368" t="e">
        <f t="shared" si="8"/>
        <v>#DIV/0!</v>
      </c>
      <c r="G26" s="368" t="e">
        <f t="shared" si="8"/>
        <v>#DIV/0!</v>
      </c>
      <c r="H26" s="368" t="e">
        <f t="shared" si="8"/>
        <v>#DIV/0!</v>
      </c>
      <c r="I26" s="373" t="e">
        <f t="shared" si="8"/>
        <v>#DIV/0!</v>
      </c>
    </row>
    <row r="27" spans="1:9" s="1" customFormat="1" ht="15" customHeight="1">
      <c r="A27" s="305" t="s">
        <v>121</v>
      </c>
      <c r="B27" s="168" t="s">
        <v>128</v>
      </c>
      <c r="C27" s="368" t="e">
        <f>C28+C29</f>
        <v>#DIV/0!</v>
      </c>
      <c r="D27" s="368" t="e">
        <f t="shared" ref="D27:I27" si="9">D28+D29</f>
        <v>#DIV/0!</v>
      </c>
      <c r="E27" s="368" t="e">
        <f t="shared" si="9"/>
        <v>#DIV/0!</v>
      </c>
      <c r="F27" s="368" t="e">
        <f t="shared" si="9"/>
        <v>#DIV/0!</v>
      </c>
      <c r="G27" s="368" t="e">
        <f t="shared" si="9"/>
        <v>#DIV/0!</v>
      </c>
      <c r="H27" s="368" t="e">
        <f t="shared" si="9"/>
        <v>#DIV/0!</v>
      </c>
      <c r="I27" s="373" t="e">
        <f t="shared" si="9"/>
        <v>#DIV/0!</v>
      </c>
    </row>
    <row r="28" spans="1:9" s="1" customFormat="1" ht="15" customHeight="1">
      <c r="A28" s="305" t="s">
        <v>129</v>
      </c>
      <c r="B28" s="168" t="s">
        <v>130</v>
      </c>
      <c r="C28" s="368" t="e">
        <f>aktywa_pasywa!C27/aktywa_pasywa!C$46</f>
        <v>#DIV/0!</v>
      </c>
      <c r="D28" s="368" t="e">
        <f>aktywa_pasywa!D27/aktywa_pasywa!D$46</f>
        <v>#DIV/0!</v>
      </c>
      <c r="E28" s="368" t="e">
        <f>aktywa_pasywa!E27/aktywa_pasywa!E$46</f>
        <v>#DIV/0!</v>
      </c>
      <c r="F28" s="368" t="e">
        <f>aktywa_pasywa!F27/aktywa_pasywa!F$46</f>
        <v>#DIV/0!</v>
      </c>
      <c r="G28" s="368" t="e">
        <f>aktywa_pasywa!G27/aktywa_pasywa!G$46</f>
        <v>#DIV/0!</v>
      </c>
      <c r="H28" s="368" t="e">
        <f>aktywa_pasywa!H27/aktywa_pasywa!H$46</f>
        <v>#DIV/0!</v>
      </c>
      <c r="I28" s="373" t="e">
        <f>aktywa_pasywa!I27/aktywa_pasywa!I$46</f>
        <v>#DIV/0!</v>
      </c>
    </row>
    <row r="29" spans="1:9" s="1" customFormat="1" ht="15" customHeight="1">
      <c r="A29" s="305" t="s">
        <v>129</v>
      </c>
      <c r="B29" s="168" t="s">
        <v>131</v>
      </c>
      <c r="C29" s="368" t="e">
        <f>aktywa_pasywa!C28/aktywa_pasywa!C$46</f>
        <v>#DIV/0!</v>
      </c>
      <c r="D29" s="368" t="e">
        <f>aktywa_pasywa!D28/aktywa_pasywa!D$46</f>
        <v>#DIV/0!</v>
      </c>
      <c r="E29" s="368" t="e">
        <f>aktywa_pasywa!E28/aktywa_pasywa!E$46</f>
        <v>#DIV/0!</v>
      </c>
      <c r="F29" s="368" t="e">
        <f>aktywa_pasywa!F28/aktywa_pasywa!F$46</f>
        <v>#DIV/0!</v>
      </c>
      <c r="G29" s="368" t="e">
        <f>aktywa_pasywa!G28/aktywa_pasywa!G$46</f>
        <v>#DIV/0!</v>
      </c>
      <c r="H29" s="368" t="e">
        <f>aktywa_pasywa!H28/aktywa_pasywa!H$46</f>
        <v>#DIV/0!</v>
      </c>
      <c r="I29" s="373" t="e">
        <f>aktywa_pasywa!I28/aktywa_pasywa!I$46</f>
        <v>#DIV/0!</v>
      </c>
    </row>
    <row r="30" spans="1:9" s="1" customFormat="1" ht="15" customHeight="1">
      <c r="A30" s="305" t="s">
        <v>122</v>
      </c>
      <c r="B30" s="168" t="s">
        <v>132</v>
      </c>
      <c r="C30" s="368" t="e">
        <f>aktywa_pasywa!C29/aktywa_pasywa!C$46</f>
        <v>#DIV/0!</v>
      </c>
      <c r="D30" s="368" t="e">
        <f>aktywa_pasywa!D29/aktywa_pasywa!D$46</f>
        <v>#DIV/0!</v>
      </c>
      <c r="E30" s="368" t="e">
        <f>aktywa_pasywa!E29/aktywa_pasywa!E$46</f>
        <v>#DIV/0!</v>
      </c>
      <c r="F30" s="368" t="e">
        <f>aktywa_pasywa!F29/aktywa_pasywa!F$46</f>
        <v>#DIV/0!</v>
      </c>
      <c r="G30" s="368" t="e">
        <f>aktywa_pasywa!G29/aktywa_pasywa!G$46</f>
        <v>#DIV/0!</v>
      </c>
      <c r="H30" s="368" t="e">
        <f>aktywa_pasywa!H29/aktywa_pasywa!H$46</f>
        <v>#DIV/0!</v>
      </c>
      <c r="I30" s="373" t="e">
        <f>aktywa_pasywa!I29/aktywa_pasywa!I$46</f>
        <v>#DIV/0!</v>
      </c>
    </row>
    <row r="31" spans="1:9" s="1" customFormat="1" ht="15" customHeight="1">
      <c r="A31" s="305">
        <v>2</v>
      </c>
      <c r="B31" s="168" t="s">
        <v>137</v>
      </c>
      <c r="C31" s="368" t="e">
        <f>C32+C35+C36+C37</f>
        <v>#DIV/0!</v>
      </c>
      <c r="D31" s="368" t="e">
        <f t="shared" ref="D31:I31" si="10">D32+D35+D36+D37</f>
        <v>#DIV/0!</v>
      </c>
      <c r="E31" s="368" t="e">
        <f t="shared" si="10"/>
        <v>#DIV/0!</v>
      </c>
      <c r="F31" s="368" t="e">
        <f t="shared" si="10"/>
        <v>#DIV/0!</v>
      </c>
      <c r="G31" s="368" t="e">
        <f t="shared" si="10"/>
        <v>#DIV/0!</v>
      </c>
      <c r="H31" s="368" t="e">
        <f t="shared" si="10"/>
        <v>#DIV/0!</v>
      </c>
      <c r="I31" s="373" t="e">
        <f t="shared" si="10"/>
        <v>#DIV/0!</v>
      </c>
    </row>
    <row r="32" spans="1:9" s="1" customFormat="1" ht="15" customHeight="1">
      <c r="A32" s="305" t="s">
        <v>121</v>
      </c>
      <c r="B32" s="168" t="s">
        <v>128</v>
      </c>
      <c r="C32" s="368" t="e">
        <f>C33+C34</f>
        <v>#DIV/0!</v>
      </c>
      <c r="D32" s="368" t="e">
        <f t="shared" ref="D32:I32" si="11">D33+D34</f>
        <v>#DIV/0!</v>
      </c>
      <c r="E32" s="368" t="e">
        <f t="shared" si="11"/>
        <v>#DIV/0!</v>
      </c>
      <c r="F32" s="368" t="e">
        <f t="shared" si="11"/>
        <v>#DIV/0!</v>
      </c>
      <c r="G32" s="368" t="e">
        <f t="shared" si="11"/>
        <v>#DIV/0!</v>
      </c>
      <c r="H32" s="368" t="e">
        <f t="shared" si="11"/>
        <v>#DIV/0!</v>
      </c>
      <c r="I32" s="373" t="e">
        <f t="shared" si="11"/>
        <v>#DIV/0!</v>
      </c>
    </row>
    <row r="33" spans="1:9" s="1" customFormat="1" ht="15" customHeight="1">
      <c r="A33" s="305" t="s">
        <v>129</v>
      </c>
      <c r="B33" s="168" t="s">
        <v>130</v>
      </c>
      <c r="C33" s="368" t="e">
        <f>aktywa_pasywa!C32/aktywa_pasywa!C$46</f>
        <v>#DIV/0!</v>
      </c>
      <c r="D33" s="368" t="e">
        <f>aktywa_pasywa!D32/aktywa_pasywa!D$46</f>
        <v>#DIV/0!</v>
      </c>
      <c r="E33" s="368" t="e">
        <f>aktywa_pasywa!E32/aktywa_pasywa!E$46</f>
        <v>#DIV/0!</v>
      </c>
      <c r="F33" s="368" t="e">
        <f>aktywa_pasywa!F32/aktywa_pasywa!F$46</f>
        <v>#DIV/0!</v>
      </c>
      <c r="G33" s="368" t="e">
        <f>aktywa_pasywa!G32/aktywa_pasywa!G$46</f>
        <v>#DIV/0!</v>
      </c>
      <c r="H33" s="368" t="e">
        <f>aktywa_pasywa!H32/aktywa_pasywa!H$46</f>
        <v>#DIV/0!</v>
      </c>
      <c r="I33" s="373" t="e">
        <f>aktywa_pasywa!I32/aktywa_pasywa!I$46</f>
        <v>#DIV/0!</v>
      </c>
    </row>
    <row r="34" spans="1:9" s="1" customFormat="1" ht="15" customHeight="1">
      <c r="A34" s="305" t="s">
        <v>129</v>
      </c>
      <c r="B34" s="168" t="s">
        <v>131</v>
      </c>
      <c r="C34" s="368" t="e">
        <f>aktywa_pasywa!C33/aktywa_pasywa!C$46</f>
        <v>#DIV/0!</v>
      </c>
      <c r="D34" s="368" t="e">
        <f>aktywa_pasywa!D33/aktywa_pasywa!D$46</f>
        <v>#DIV/0!</v>
      </c>
      <c r="E34" s="368" t="e">
        <f>aktywa_pasywa!E33/aktywa_pasywa!E$46</f>
        <v>#DIV/0!</v>
      </c>
      <c r="F34" s="368" t="e">
        <f>aktywa_pasywa!F33/aktywa_pasywa!F$46</f>
        <v>#DIV/0!</v>
      </c>
      <c r="G34" s="368" t="e">
        <f>aktywa_pasywa!G33/aktywa_pasywa!G$46</f>
        <v>#DIV/0!</v>
      </c>
      <c r="H34" s="368" t="e">
        <f>aktywa_pasywa!H33/aktywa_pasywa!H$46</f>
        <v>#DIV/0!</v>
      </c>
      <c r="I34" s="373" t="e">
        <f>aktywa_pasywa!I33/aktywa_pasywa!I$46</f>
        <v>#DIV/0!</v>
      </c>
    </row>
    <row r="35" spans="1:9" s="1" customFormat="1" ht="24">
      <c r="A35" s="305" t="s">
        <v>122</v>
      </c>
      <c r="B35" s="168" t="s">
        <v>138</v>
      </c>
      <c r="C35" s="368" t="e">
        <f>aktywa_pasywa!C34/aktywa_pasywa!C$46</f>
        <v>#DIV/0!</v>
      </c>
      <c r="D35" s="368" t="e">
        <f>aktywa_pasywa!D34/aktywa_pasywa!D$46</f>
        <v>#DIV/0!</v>
      </c>
      <c r="E35" s="368" t="e">
        <f>aktywa_pasywa!E34/aktywa_pasywa!E$46</f>
        <v>#DIV/0!</v>
      </c>
      <c r="F35" s="368" t="e">
        <f>aktywa_pasywa!F34/aktywa_pasywa!F$46</f>
        <v>#DIV/0!</v>
      </c>
      <c r="G35" s="368" t="e">
        <f>aktywa_pasywa!G34/aktywa_pasywa!G$46</f>
        <v>#DIV/0!</v>
      </c>
      <c r="H35" s="368" t="e">
        <f>aktywa_pasywa!H34/aktywa_pasywa!H$46</f>
        <v>#DIV/0!</v>
      </c>
      <c r="I35" s="373" t="e">
        <f>aktywa_pasywa!I34/aktywa_pasywa!I$46</f>
        <v>#DIV/0!</v>
      </c>
    </row>
    <row r="36" spans="1:9" s="1" customFormat="1" ht="15" customHeight="1">
      <c r="A36" s="305" t="s">
        <v>139</v>
      </c>
      <c r="B36" s="168" t="s">
        <v>132</v>
      </c>
      <c r="C36" s="368" t="e">
        <f>aktywa_pasywa!C35/aktywa_pasywa!C$46</f>
        <v>#DIV/0!</v>
      </c>
      <c r="D36" s="368" t="e">
        <f>aktywa_pasywa!D35/aktywa_pasywa!D$46</f>
        <v>#DIV/0!</v>
      </c>
      <c r="E36" s="368" t="e">
        <f>aktywa_pasywa!E35/aktywa_pasywa!E$46</f>
        <v>#DIV/0!</v>
      </c>
      <c r="F36" s="368" t="e">
        <f>aktywa_pasywa!F35/aktywa_pasywa!F$46</f>
        <v>#DIV/0!</v>
      </c>
      <c r="G36" s="368" t="e">
        <f>aktywa_pasywa!G35/aktywa_pasywa!G$46</f>
        <v>#DIV/0!</v>
      </c>
      <c r="H36" s="368" t="e">
        <f>aktywa_pasywa!H35/aktywa_pasywa!H$46</f>
        <v>#DIV/0!</v>
      </c>
      <c r="I36" s="373" t="e">
        <f>aktywa_pasywa!I35/aktywa_pasywa!I$46</f>
        <v>#DIV/0!</v>
      </c>
    </row>
    <row r="37" spans="1:9" s="1" customFormat="1" ht="15" customHeight="1">
      <c r="A37" s="305" t="s">
        <v>140</v>
      </c>
      <c r="B37" s="168" t="s">
        <v>141</v>
      </c>
      <c r="C37" s="368" t="e">
        <f>aktywa_pasywa!C36/aktywa_pasywa!C$46</f>
        <v>#DIV/0!</v>
      </c>
      <c r="D37" s="368" t="e">
        <f>aktywa_pasywa!D36/aktywa_pasywa!D$46</f>
        <v>#DIV/0!</v>
      </c>
      <c r="E37" s="368" t="e">
        <f>aktywa_pasywa!E36/aktywa_pasywa!E$46</f>
        <v>#DIV/0!</v>
      </c>
      <c r="F37" s="368" t="e">
        <f>aktywa_pasywa!F36/aktywa_pasywa!F$46</f>
        <v>#DIV/0!</v>
      </c>
      <c r="G37" s="368" t="e">
        <f>aktywa_pasywa!G36/aktywa_pasywa!G$46</f>
        <v>#DIV/0!</v>
      </c>
      <c r="H37" s="368" t="e">
        <f>aktywa_pasywa!H36/aktywa_pasywa!H$46</f>
        <v>#DIV/0!</v>
      </c>
      <c r="I37" s="373" t="e">
        <f>aktywa_pasywa!I36/aktywa_pasywa!I$46</f>
        <v>#DIV/0!</v>
      </c>
    </row>
    <row r="38" spans="1:9" s="1" customFormat="1" ht="15" customHeight="1">
      <c r="A38" s="303" t="s">
        <v>107</v>
      </c>
      <c r="B38" s="41" t="s">
        <v>144</v>
      </c>
      <c r="C38" s="355" t="e">
        <f>C39+C43</f>
        <v>#DIV/0!</v>
      </c>
      <c r="D38" s="355" t="e">
        <f t="shared" ref="D38:I38" si="12">D39+D43</f>
        <v>#DIV/0!</v>
      </c>
      <c r="E38" s="355" t="e">
        <f t="shared" si="12"/>
        <v>#DIV/0!</v>
      </c>
      <c r="F38" s="355" t="e">
        <f t="shared" si="12"/>
        <v>#DIV/0!</v>
      </c>
      <c r="G38" s="355" t="e">
        <f t="shared" si="12"/>
        <v>#DIV/0!</v>
      </c>
      <c r="H38" s="355" t="e">
        <f t="shared" si="12"/>
        <v>#DIV/0!</v>
      </c>
      <c r="I38" s="356" t="e">
        <f t="shared" si="12"/>
        <v>#DIV/0!</v>
      </c>
    </row>
    <row r="39" spans="1:9" s="1" customFormat="1" ht="15" customHeight="1">
      <c r="A39" s="305">
        <v>1</v>
      </c>
      <c r="B39" s="169" t="s">
        <v>145</v>
      </c>
      <c r="C39" s="357" t="e">
        <f>C40+C41+C42</f>
        <v>#DIV/0!</v>
      </c>
      <c r="D39" s="357" t="e">
        <f t="shared" ref="D39:I39" si="13">D40+D41+D42</f>
        <v>#DIV/0!</v>
      </c>
      <c r="E39" s="357" t="e">
        <f t="shared" si="13"/>
        <v>#DIV/0!</v>
      </c>
      <c r="F39" s="357" t="e">
        <f t="shared" si="13"/>
        <v>#DIV/0!</v>
      </c>
      <c r="G39" s="357" t="e">
        <f t="shared" si="13"/>
        <v>#DIV/0!</v>
      </c>
      <c r="H39" s="357" t="e">
        <f t="shared" si="13"/>
        <v>#DIV/0!</v>
      </c>
      <c r="I39" s="358" t="e">
        <f t="shared" si="13"/>
        <v>#DIV/0!</v>
      </c>
    </row>
    <row r="40" spans="1:9" s="1" customFormat="1" ht="15" customHeight="1">
      <c r="A40" s="305" t="s">
        <v>121</v>
      </c>
      <c r="B40" s="161" t="s">
        <v>118</v>
      </c>
      <c r="C40" s="359" t="e">
        <f>aktywa_pasywa!C39/aktywa_pasywa!C$46</f>
        <v>#DIV/0!</v>
      </c>
      <c r="D40" s="359" t="e">
        <f>aktywa_pasywa!D39/aktywa_pasywa!D$46</f>
        <v>#DIV/0!</v>
      </c>
      <c r="E40" s="360" t="e">
        <f>aktywa_pasywa!E39/aktywa_pasywa!E$46</f>
        <v>#DIV/0!</v>
      </c>
      <c r="F40" s="360" t="e">
        <f>aktywa_pasywa!F39/aktywa_pasywa!F$46</f>
        <v>#DIV/0!</v>
      </c>
      <c r="G40" s="360" t="e">
        <f>aktywa_pasywa!G39/aktywa_pasywa!G$46</f>
        <v>#DIV/0!</v>
      </c>
      <c r="H40" s="360" t="e">
        <f>aktywa_pasywa!H39/aktywa_pasywa!H$46</f>
        <v>#DIV/0!</v>
      </c>
      <c r="I40" s="361" t="e">
        <f>aktywa_pasywa!I39/aktywa_pasywa!I$46</f>
        <v>#DIV/0!</v>
      </c>
    </row>
    <row r="41" spans="1:9" s="1" customFormat="1" ht="15" customHeight="1">
      <c r="A41" s="305" t="s">
        <v>122</v>
      </c>
      <c r="B41" s="161" t="s">
        <v>119</v>
      </c>
      <c r="C41" s="359" t="e">
        <f>aktywa_pasywa!C40/aktywa_pasywa!C$46</f>
        <v>#DIV/0!</v>
      </c>
      <c r="D41" s="359" t="e">
        <f>aktywa_pasywa!D40/aktywa_pasywa!D$46</f>
        <v>#DIV/0!</v>
      </c>
      <c r="E41" s="360" t="e">
        <f>aktywa_pasywa!E40/aktywa_pasywa!E$46</f>
        <v>#DIV/0!</v>
      </c>
      <c r="F41" s="360" t="e">
        <f>aktywa_pasywa!F40/aktywa_pasywa!F$46</f>
        <v>#DIV/0!</v>
      </c>
      <c r="G41" s="360" t="e">
        <f>aktywa_pasywa!G40/aktywa_pasywa!G$46</f>
        <v>#DIV/0!</v>
      </c>
      <c r="H41" s="360" t="e">
        <f>aktywa_pasywa!H40/aktywa_pasywa!H$46</f>
        <v>#DIV/0!</v>
      </c>
      <c r="I41" s="361" t="e">
        <f>aktywa_pasywa!I40/aktywa_pasywa!I$46</f>
        <v>#DIV/0!</v>
      </c>
    </row>
    <row r="42" spans="1:9" s="1" customFormat="1" ht="15" customHeight="1">
      <c r="A42" s="305" t="s">
        <v>139</v>
      </c>
      <c r="B42" s="161" t="s">
        <v>146</v>
      </c>
      <c r="C42" s="359" t="e">
        <f>aktywa_pasywa!C41/aktywa_pasywa!C$46</f>
        <v>#DIV/0!</v>
      </c>
      <c r="D42" s="359" t="e">
        <f>aktywa_pasywa!D41/aktywa_pasywa!D$46</f>
        <v>#DIV/0!</v>
      </c>
      <c r="E42" s="359" t="e">
        <f>aktywa_pasywa!E41/aktywa_pasywa!E$46</f>
        <v>#DIV/0!</v>
      </c>
      <c r="F42" s="359" t="e">
        <f>aktywa_pasywa!F41/aktywa_pasywa!F$46</f>
        <v>#DIV/0!</v>
      </c>
      <c r="G42" s="359" t="e">
        <f>aktywa_pasywa!G41/aktywa_pasywa!G$46</f>
        <v>#DIV/0!</v>
      </c>
      <c r="H42" s="359" t="e">
        <f>aktywa_pasywa!H41/aktywa_pasywa!H$46</f>
        <v>#DIV/0!</v>
      </c>
      <c r="I42" s="362" t="e">
        <f>aktywa_pasywa!I41/aktywa_pasywa!I$46</f>
        <v>#DIV/0!</v>
      </c>
    </row>
    <row r="43" spans="1:9" s="1" customFormat="1" ht="15" customHeight="1">
      <c r="A43" s="305">
        <v>2</v>
      </c>
      <c r="B43" s="161" t="s">
        <v>147</v>
      </c>
      <c r="C43" s="359" t="e">
        <f>aktywa_pasywa!C42/aktywa_pasywa!C$46</f>
        <v>#DIV/0!</v>
      </c>
      <c r="D43" s="359" t="e">
        <f>aktywa_pasywa!D42/aktywa_pasywa!D$46</f>
        <v>#DIV/0!</v>
      </c>
      <c r="E43" s="360" t="e">
        <f>aktywa_pasywa!E42/aktywa_pasywa!E$46</f>
        <v>#DIV/0!</v>
      </c>
      <c r="F43" s="360" t="e">
        <f>aktywa_pasywa!F42/aktywa_pasywa!F$46</f>
        <v>#DIV/0!</v>
      </c>
      <c r="G43" s="360" t="e">
        <f>aktywa_pasywa!G42/aktywa_pasywa!G$46</f>
        <v>#DIV/0!</v>
      </c>
      <c r="H43" s="360" t="e">
        <f>aktywa_pasywa!H42/aktywa_pasywa!H$46</f>
        <v>#DIV/0!</v>
      </c>
      <c r="I43" s="361" t="e">
        <f>aktywa_pasywa!I42/aktywa_pasywa!I$46</f>
        <v>#DIV/0!</v>
      </c>
    </row>
    <row r="44" spans="1:9" s="1" customFormat="1" ht="15" customHeight="1">
      <c r="A44" s="303" t="s">
        <v>108</v>
      </c>
      <c r="B44" s="174" t="s">
        <v>148</v>
      </c>
      <c r="C44" s="363" t="e">
        <f>aktywa_pasywa!C43/aktywa_pasywa!C$46</f>
        <v>#DIV/0!</v>
      </c>
      <c r="D44" s="363" t="e">
        <f>aktywa_pasywa!D43/aktywa_pasywa!D$46</f>
        <v>#DIV/0!</v>
      </c>
      <c r="E44" s="363" t="e">
        <f>aktywa_pasywa!E43/aktywa_pasywa!E$46</f>
        <v>#DIV/0!</v>
      </c>
      <c r="F44" s="363" t="e">
        <f>aktywa_pasywa!F43/aktywa_pasywa!F$46</f>
        <v>#DIV/0!</v>
      </c>
      <c r="G44" s="363" t="e">
        <f>aktywa_pasywa!G43/aktywa_pasywa!G$46</f>
        <v>#DIV/0!</v>
      </c>
      <c r="H44" s="363" t="e">
        <f>aktywa_pasywa!H43/aktywa_pasywa!H$46</f>
        <v>#DIV/0!</v>
      </c>
      <c r="I44" s="364" t="e">
        <f>aktywa_pasywa!I43/aktywa_pasywa!I$46</f>
        <v>#DIV/0!</v>
      </c>
    </row>
    <row r="45" spans="1:9" s="1" customFormat="1" ht="15" customHeight="1">
      <c r="A45" s="303" t="s">
        <v>142</v>
      </c>
      <c r="B45" s="173" t="s">
        <v>149</v>
      </c>
      <c r="C45" s="363" t="e">
        <f>aktywa_pasywa!C44/aktywa_pasywa!C$46</f>
        <v>#DIV/0!</v>
      </c>
      <c r="D45" s="363" t="e">
        <f>aktywa_pasywa!D44/aktywa_pasywa!D$46</f>
        <v>#DIV/0!</v>
      </c>
      <c r="E45" s="363" t="e">
        <f>aktywa_pasywa!E44/aktywa_pasywa!E$46</f>
        <v>#DIV/0!</v>
      </c>
      <c r="F45" s="363" t="e">
        <f>aktywa_pasywa!F44/aktywa_pasywa!F$46</f>
        <v>#DIV/0!</v>
      </c>
      <c r="G45" s="363" t="e">
        <f>aktywa_pasywa!G44/aktywa_pasywa!G$46</f>
        <v>#DIV/0!</v>
      </c>
      <c r="H45" s="363" t="e">
        <f>aktywa_pasywa!H44/aktywa_pasywa!H$46</f>
        <v>#DIV/0!</v>
      </c>
      <c r="I45" s="364" t="e">
        <f>aktywa_pasywa!I44/aktywa_pasywa!I$46</f>
        <v>#DIV/0!</v>
      </c>
    </row>
    <row r="46" spans="1:9" s="1" customFormat="1" ht="15" customHeight="1" thickBot="1">
      <c r="A46" s="172" t="s">
        <v>143</v>
      </c>
      <c r="B46" s="42" t="s">
        <v>150</v>
      </c>
      <c r="C46" s="365" t="e">
        <f>aktywa_pasywa!C45/aktywa_pasywa!C$46</f>
        <v>#DIV/0!</v>
      </c>
      <c r="D46" s="365" t="e">
        <f>aktywa_pasywa!D45/aktywa_pasywa!D$46</f>
        <v>#DIV/0!</v>
      </c>
      <c r="E46" s="365" t="e">
        <f>aktywa_pasywa!E45/aktywa_pasywa!E$46</f>
        <v>#DIV/0!</v>
      </c>
      <c r="F46" s="365" t="e">
        <f>aktywa_pasywa!F45/aktywa_pasywa!F$46</f>
        <v>#DIV/0!</v>
      </c>
      <c r="G46" s="365" t="e">
        <f>aktywa_pasywa!G45/aktywa_pasywa!G$46</f>
        <v>#DIV/0!</v>
      </c>
      <c r="H46" s="365" t="e">
        <f>aktywa_pasywa!H45/aktywa_pasywa!H$46</f>
        <v>#DIV/0!</v>
      </c>
      <c r="I46" s="366" t="e">
        <f>aktywa_pasywa!I45/aktywa_pasywa!I$46</f>
        <v>#DIV/0!</v>
      </c>
    </row>
    <row r="47" spans="1:9" s="1" customFormat="1" ht="15" customHeight="1" thickBot="1">
      <c r="A47" s="180"/>
      <c r="B47" s="181" t="s">
        <v>4</v>
      </c>
      <c r="C47" s="392" t="e">
        <f>C4+C23+C45+C46</f>
        <v>#DIV/0!</v>
      </c>
      <c r="D47" s="392" t="e">
        <f t="shared" ref="D47:I47" si="14">D4+D23+D45+D46</f>
        <v>#DIV/0!</v>
      </c>
      <c r="E47" s="392" t="e">
        <f t="shared" si="14"/>
        <v>#DIV/0!</v>
      </c>
      <c r="F47" s="392" t="e">
        <f t="shared" si="14"/>
        <v>#DIV/0!</v>
      </c>
      <c r="G47" s="392" t="e">
        <f t="shared" si="14"/>
        <v>#DIV/0!</v>
      </c>
      <c r="H47" s="392" t="e">
        <f t="shared" si="14"/>
        <v>#DIV/0!</v>
      </c>
      <c r="I47" s="392" t="e">
        <f t="shared" si="14"/>
        <v>#DIV/0!</v>
      </c>
    </row>
    <row r="48" spans="1:9" s="1" customFormat="1" ht="15" customHeight="1" thickBot="1">
      <c r="B48" s="10"/>
      <c r="C48" s="10"/>
      <c r="D48" s="10"/>
      <c r="E48" s="10"/>
      <c r="F48" s="10"/>
      <c r="G48" s="10"/>
      <c r="H48" s="10"/>
    </row>
    <row r="49" spans="1:10" s="1" customFormat="1" ht="13.5" thickBot="1">
      <c r="A49" s="409"/>
      <c r="B49" s="453" t="str">
        <f>B2</f>
        <v>Nazwa Klienta:</v>
      </c>
      <c r="C49" s="899" t="s">
        <v>248</v>
      </c>
      <c r="D49" s="900"/>
      <c r="E49" s="900"/>
      <c r="F49" s="900"/>
      <c r="G49" s="900"/>
      <c r="H49" s="900"/>
      <c r="I49" s="901"/>
    </row>
    <row r="50" spans="1:10" s="1" customFormat="1" ht="17.25" customHeight="1" thickBot="1">
      <c r="A50" s="405"/>
      <c r="B50" s="406" t="s">
        <v>0</v>
      </c>
      <c r="C50" s="323">
        <f t="shared" ref="C50:I50" si="15">C3</f>
        <v>44196</v>
      </c>
      <c r="D50" s="323">
        <f t="shared" si="15"/>
        <v>45291</v>
      </c>
      <c r="E50" s="323">
        <f t="shared" si="15"/>
        <v>45657</v>
      </c>
      <c r="F50" s="323" t="str">
        <f t="shared" si="15"/>
        <v>…..2025</v>
      </c>
      <c r="G50" s="323">
        <f t="shared" si="15"/>
        <v>46022</v>
      </c>
      <c r="H50" s="323">
        <f t="shared" si="15"/>
        <v>46387</v>
      </c>
      <c r="I50" s="323">
        <f t="shared" si="15"/>
        <v>46752</v>
      </c>
    </row>
    <row r="51" spans="1:10" s="1" customFormat="1" ht="15" customHeight="1" thickBot="1">
      <c r="A51" s="404" t="s">
        <v>109</v>
      </c>
      <c r="B51" s="396" t="s">
        <v>154</v>
      </c>
      <c r="C51" s="387" t="e">
        <f>C52+C53+C55+C57+C58+C59+C60</f>
        <v>#DIV/0!</v>
      </c>
      <c r="D51" s="387" t="e">
        <f t="shared" ref="D51:I51" si="16">D52+D53+D55+D57+D58+D59+D60</f>
        <v>#DIV/0!</v>
      </c>
      <c r="E51" s="387" t="e">
        <f t="shared" si="16"/>
        <v>#DIV/0!</v>
      </c>
      <c r="F51" s="387" t="e">
        <f t="shared" si="16"/>
        <v>#DIV/0!</v>
      </c>
      <c r="G51" s="387" t="e">
        <f t="shared" si="16"/>
        <v>#DIV/0!</v>
      </c>
      <c r="H51" s="387" t="e">
        <f t="shared" si="16"/>
        <v>#DIV/0!</v>
      </c>
      <c r="I51" s="387" t="e">
        <f t="shared" si="16"/>
        <v>#DIV/0!</v>
      </c>
    </row>
    <row r="52" spans="1:10" s="1" customFormat="1" ht="15" customHeight="1">
      <c r="A52" s="223" t="s">
        <v>105</v>
      </c>
      <c r="B52" s="397" t="s">
        <v>155</v>
      </c>
      <c r="C52" s="369" t="e">
        <f>aktywa_pasywa!C51/aktywa_pasywa!C$94</f>
        <v>#DIV/0!</v>
      </c>
      <c r="D52" s="370" t="e">
        <f>aktywa_pasywa!D51/aktywa_pasywa!D$94</f>
        <v>#DIV/0!</v>
      </c>
      <c r="E52" s="370" t="e">
        <f>aktywa_pasywa!E51/aktywa_pasywa!E$94</f>
        <v>#DIV/0!</v>
      </c>
      <c r="F52" s="370" t="e">
        <f>aktywa_pasywa!F51/aktywa_pasywa!F$94</f>
        <v>#DIV/0!</v>
      </c>
      <c r="G52" s="370" t="e">
        <f>aktywa_pasywa!G51/aktywa_pasywa!G$94</f>
        <v>#DIV/0!</v>
      </c>
      <c r="H52" s="370" t="e">
        <f>aktywa_pasywa!H51/aktywa_pasywa!H$94</f>
        <v>#DIV/0!</v>
      </c>
      <c r="I52" s="370" t="e">
        <f>aktywa_pasywa!I51/aktywa_pasywa!I$94</f>
        <v>#DIV/0!</v>
      </c>
    </row>
    <row r="53" spans="1:10" s="1" customFormat="1" ht="15" customHeight="1">
      <c r="A53" s="207" t="s">
        <v>106</v>
      </c>
      <c r="B53" s="397" t="s">
        <v>156</v>
      </c>
      <c r="C53" s="370" t="e">
        <f>aktywa_pasywa!C52/aktywa_pasywa!C$94</f>
        <v>#DIV/0!</v>
      </c>
      <c r="D53" s="370" t="e">
        <f>aktywa_pasywa!D52/aktywa_pasywa!D$94</f>
        <v>#DIV/0!</v>
      </c>
      <c r="E53" s="370" t="e">
        <f>aktywa_pasywa!E52/aktywa_pasywa!E$94</f>
        <v>#DIV/0!</v>
      </c>
      <c r="F53" s="370" t="e">
        <f>aktywa_pasywa!F52/aktywa_pasywa!F$94</f>
        <v>#DIV/0!</v>
      </c>
      <c r="G53" s="370" t="e">
        <f>aktywa_pasywa!G52/aktywa_pasywa!G$94</f>
        <v>#DIV/0!</v>
      </c>
      <c r="H53" s="370" t="e">
        <f>aktywa_pasywa!H52/aktywa_pasywa!H$94</f>
        <v>#DIV/0!</v>
      </c>
      <c r="I53" s="370" t="e">
        <f>aktywa_pasywa!I52/aktywa_pasywa!I$94</f>
        <v>#DIV/0!</v>
      </c>
    </row>
    <row r="54" spans="1:10" s="1" customFormat="1" ht="22.5">
      <c r="A54" s="207"/>
      <c r="B54" s="398" t="s">
        <v>56</v>
      </c>
      <c r="C54" s="368" t="e">
        <f>aktywa_pasywa!C53/aktywa_pasywa!C$94</f>
        <v>#DIV/0!</v>
      </c>
      <c r="D54" s="368" t="e">
        <f>aktywa_pasywa!D53/aktywa_pasywa!D$94</f>
        <v>#DIV/0!</v>
      </c>
      <c r="E54" s="368" t="e">
        <f>aktywa_pasywa!E53/aktywa_pasywa!E$94</f>
        <v>#DIV/0!</v>
      </c>
      <c r="F54" s="368" t="e">
        <f>aktywa_pasywa!F53/aktywa_pasywa!F$94</f>
        <v>#DIV/0!</v>
      </c>
      <c r="G54" s="368" t="e">
        <f>aktywa_pasywa!G53/aktywa_pasywa!G$94</f>
        <v>#DIV/0!</v>
      </c>
      <c r="H54" s="368" t="e">
        <f>aktywa_pasywa!H53/aktywa_pasywa!H$94</f>
        <v>#DIV/0!</v>
      </c>
      <c r="I54" s="368" t="e">
        <f>aktywa_pasywa!I53/aktywa_pasywa!I$94</f>
        <v>#DIV/0!</v>
      </c>
    </row>
    <row r="55" spans="1:10" s="1" customFormat="1" ht="21.75" customHeight="1">
      <c r="A55" s="207" t="s">
        <v>107</v>
      </c>
      <c r="B55" s="399" t="s">
        <v>157</v>
      </c>
      <c r="C55" s="370" t="e">
        <f>aktywa_pasywa!C54/aktywa_pasywa!C$94</f>
        <v>#DIV/0!</v>
      </c>
      <c r="D55" s="370" t="e">
        <f>aktywa_pasywa!D54/aktywa_pasywa!D$94</f>
        <v>#DIV/0!</v>
      </c>
      <c r="E55" s="370" t="e">
        <f>aktywa_pasywa!E54/aktywa_pasywa!E$94</f>
        <v>#DIV/0!</v>
      </c>
      <c r="F55" s="370" t="e">
        <f>aktywa_pasywa!F54/aktywa_pasywa!F$94</f>
        <v>#DIV/0!</v>
      </c>
      <c r="G55" s="370" t="e">
        <f>aktywa_pasywa!G54/aktywa_pasywa!G$94</f>
        <v>#DIV/0!</v>
      </c>
      <c r="H55" s="370" t="e">
        <f>aktywa_pasywa!H54/aktywa_pasywa!H$94</f>
        <v>#DIV/0!</v>
      </c>
      <c r="I55" s="370" t="e">
        <f>aktywa_pasywa!I54/aktywa_pasywa!I$94</f>
        <v>#DIV/0!</v>
      </c>
    </row>
    <row r="56" spans="1:10" s="1" customFormat="1" ht="13.5" customHeight="1">
      <c r="A56" s="207"/>
      <c r="B56" s="398" t="s">
        <v>57</v>
      </c>
      <c r="C56" s="368" t="e">
        <f>aktywa_pasywa!C55/aktywa_pasywa!C$94</f>
        <v>#DIV/0!</v>
      </c>
      <c r="D56" s="368" t="e">
        <f>aktywa_pasywa!D55/aktywa_pasywa!D$94</f>
        <v>#DIV/0!</v>
      </c>
      <c r="E56" s="368" t="e">
        <f>aktywa_pasywa!E55/aktywa_pasywa!E$94</f>
        <v>#DIV/0!</v>
      </c>
      <c r="F56" s="368" t="e">
        <f>aktywa_pasywa!F55/aktywa_pasywa!F$94</f>
        <v>#DIV/0!</v>
      </c>
      <c r="G56" s="368" t="e">
        <f>aktywa_pasywa!G55/aktywa_pasywa!G$94</f>
        <v>#DIV/0!</v>
      </c>
      <c r="H56" s="368" t="e">
        <f>aktywa_pasywa!H55/aktywa_pasywa!H$94</f>
        <v>#DIV/0!</v>
      </c>
      <c r="I56" s="368" t="e">
        <f>aktywa_pasywa!I55/aktywa_pasywa!I$94</f>
        <v>#DIV/0!</v>
      </c>
    </row>
    <row r="57" spans="1:10" s="1" customFormat="1" ht="15" customHeight="1">
      <c r="A57" s="207" t="s">
        <v>108</v>
      </c>
      <c r="B57" s="377" t="s">
        <v>158</v>
      </c>
      <c r="C57" s="370" t="e">
        <f>aktywa_pasywa!C56/aktywa_pasywa!C$94</f>
        <v>#DIV/0!</v>
      </c>
      <c r="D57" s="370" t="e">
        <f>aktywa_pasywa!D56/aktywa_pasywa!D$94</f>
        <v>#DIV/0!</v>
      </c>
      <c r="E57" s="370" t="e">
        <f>aktywa_pasywa!E56/aktywa_pasywa!E$94</f>
        <v>#DIV/0!</v>
      </c>
      <c r="F57" s="370" t="e">
        <f>aktywa_pasywa!F56/aktywa_pasywa!F$94</f>
        <v>#DIV/0!</v>
      </c>
      <c r="G57" s="370" t="e">
        <f>aktywa_pasywa!G56/aktywa_pasywa!G$94</f>
        <v>#DIV/0!</v>
      </c>
      <c r="H57" s="370" t="e">
        <f>aktywa_pasywa!H56/aktywa_pasywa!H$94</f>
        <v>#DIV/0!</v>
      </c>
      <c r="I57" s="370" t="e">
        <f>aktywa_pasywa!I56/aktywa_pasywa!I$94</f>
        <v>#DIV/0!</v>
      </c>
    </row>
    <row r="58" spans="1:10" s="1" customFormat="1" ht="15" customHeight="1">
      <c r="A58" s="207" t="s">
        <v>123</v>
      </c>
      <c r="B58" s="377" t="s">
        <v>159</v>
      </c>
      <c r="C58" s="370" t="e">
        <f>aktywa_pasywa!C57/aktywa_pasywa!C$94</f>
        <v>#DIV/0!</v>
      </c>
      <c r="D58" s="370" t="e">
        <f>aktywa_pasywa!D57/aktywa_pasywa!D$94</f>
        <v>#DIV/0!</v>
      </c>
      <c r="E58" s="370" t="e">
        <f>aktywa_pasywa!E57/aktywa_pasywa!E$94</f>
        <v>#DIV/0!</v>
      </c>
      <c r="F58" s="370" t="e">
        <f>aktywa_pasywa!F57/aktywa_pasywa!F$94</f>
        <v>#DIV/0!</v>
      </c>
      <c r="G58" s="370" t="e">
        <f>aktywa_pasywa!G57/aktywa_pasywa!G$94</f>
        <v>#DIV/0!</v>
      </c>
      <c r="H58" s="370" t="e">
        <f>aktywa_pasywa!H57/aktywa_pasywa!H$94</f>
        <v>#DIV/0!</v>
      </c>
      <c r="I58" s="370" t="e">
        <f>aktywa_pasywa!I57/aktywa_pasywa!I$94</f>
        <v>#DIV/0!</v>
      </c>
    </row>
    <row r="59" spans="1:10" s="1" customFormat="1" ht="15" customHeight="1">
      <c r="A59" s="207" t="s">
        <v>152</v>
      </c>
      <c r="B59" s="377" t="s">
        <v>160</v>
      </c>
      <c r="C59" s="370" t="e">
        <f>aktywa_pasywa!C58/aktywa_pasywa!C$94</f>
        <v>#DIV/0!</v>
      </c>
      <c r="D59" s="370" t="e">
        <f>aktywa_pasywa!D58/aktywa_pasywa!D$94</f>
        <v>#DIV/0!</v>
      </c>
      <c r="E59" s="370" t="e">
        <f>aktywa_pasywa!E58/aktywa_pasywa!E$94</f>
        <v>#DIV/0!</v>
      </c>
      <c r="F59" s="370" t="e">
        <f>aktywa_pasywa!F58/aktywa_pasywa!F$94</f>
        <v>#DIV/0!</v>
      </c>
      <c r="G59" s="370" t="e">
        <f>aktywa_pasywa!G58/aktywa_pasywa!G$94</f>
        <v>#DIV/0!</v>
      </c>
      <c r="H59" s="370" t="e">
        <f>aktywa_pasywa!H58/aktywa_pasywa!H$94</f>
        <v>#DIV/0!</v>
      </c>
      <c r="I59" s="370" t="e">
        <f>aktywa_pasywa!I58/aktywa_pasywa!I$94</f>
        <v>#DIV/0!</v>
      </c>
    </row>
    <row r="60" spans="1:10" s="1" customFormat="1" ht="22.5">
      <c r="A60" s="207" t="s">
        <v>153</v>
      </c>
      <c r="B60" s="400" t="s">
        <v>161</v>
      </c>
      <c r="C60" s="370" t="e">
        <f>aktywa_pasywa!C59/aktywa_pasywa!C$94</f>
        <v>#DIV/0!</v>
      </c>
      <c r="D60" s="370" t="e">
        <f>aktywa_pasywa!D59/aktywa_pasywa!D$94</f>
        <v>#DIV/0!</v>
      </c>
      <c r="E60" s="370" t="e">
        <f>aktywa_pasywa!E59/aktywa_pasywa!E$94</f>
        <v>#DIV/0!</v>
      </c>
      <c r="F60" s="370" t="e">
        <f>aktywa_pasywa!F59/aktywa_pasywa!F$94</f>
        <v>#DIV/0!</v>
      </c>
      <c r="G60" s="370" t="e">
        <f>aktywa_pasywa!G59/aktywa_pasywa!G$94</f>
        <v>#DIV/0!</v>
      </c>
      <c r="H60" s="370" t="e">
        <f>aktywa_pasywa!H59/aktywa_pasywa!H$94</f>
        <v>#DIV/0!</v>
      </c>
      <c r="I60" s="370" t="e">
        <f>aktywa_pasywa!I59/aktywa_pasywa!I$94</f>
        <v>#DIV/0!</v>
      </c>
    </row>
    <row r="61" spans="1:10" s="1" customFormat="1" ht="15" customHeight="1">
      <c r="A61" s="207" t="s">
        <v>151</v>
      </c>
      <c r="B61" s="377" t="s">
        <v>5</v>
      </c>
      <c r="C61" s="370" t="e">
        <f>C62+C66+C73+C92</f>
        <v>#DIV/0!</v>
      </c>
      <c r="D61" s="370" t="e">
        <f t="shared" ref="D61:I61" si="17">D62+D66+D73+D92</f>
        <v>#DIV/0!</v>
      </c>
      <c r="E61" s="370" t="e">
        <f t="shared" si="17"/>
        <v>#DIV/0!</v>
      </c>
      <c r="F61" s="370" t="e">
        <f t="shared" si="17"/>
        <v>#DIV/0!</v>
      </c>
      <c r="G61" s="370" t="e">
        <f t="shared" si="17"/>
        <v>#DIV/0!</v>
      </c>
      <c r="H61" s="370" t="e">
        <f t="shared" si="17"/>
        <v>#DIV/0!</v>
      </c>
      <c r="I61" s="370" t="e">
        <f t="shared" si="17"/>
        <v>#DIV/0!</v>
      </c>
    </row>
    <row r="62" spans="1:10" s="1" customFormat="1" ht="15" customHeight="1">
      <c r="A62" s="207" t="s">
        <v>105</v>
      </c>
      <c r="B62" s="377" t="s">
        <v>164</v>
      </c>
      <c r="C62" s="370" t="e">
        <f>SUM(C63:C65)</f>
        <v>#DIV/0!</v>
      </c>
      <c r="D62" s="370" t="e">
        <f t="shared" ref="D62:I62" si="18">SUM(D63:D65)</f>
        <v>#DIV/0!</v>
      </c>
      <c r="E62" s="370" t="e">
        <f t="shared" si="18"/>
        <v>#DIV/0!</v>
      </c>
      <c r="F62" s="370" t="e">
        <f t="shared" si="18"/>
        <v>#DIV/0!</v>
      </c>
      <c r="G62" s="370" t="e">
        <f t="shared" si="18"/>
        <v>#DIV/0!</v>
      </c>
      <c r="H62" s="370" t="e">
        <f t="shared" si="18"/>
        <v>#DIV/0!</v>
      </c>
      <c r="I62" s="370" t="e">
        <f t="shared" si="18"/>
        <v>#DIV/0!</v>
      </c>
    </row>
    <row r="63" spans="1:10" s="4" customFormat="1" ht="15" customHeight="1">
      <c r="A63" s="183">
        <v>1</v>
      </c>
      <c r="B63" s="401" t="s">
        <v>162</v>
      </c>
      <c r="C63" s="184" t="e">
        <f>aktywa_pasywa!C62/aktywa_pasywa!C$94</f>
        <v>#DIV/0!</v>
      </c>
      <c r="D63" s="184" t="e">
        <f>aktywa_pasywa!D62/aktywa_pasywa!D$94</f>
        <v>#DIV/0!</v>
      </c>
      <c r="E63" s="176" t="e">
        <f>aktywa_pasywa!E62/aktywa_pasywa!E$94</f>
        <v>#DIV/0!</v>
      </c>
      <c r="F63" s="185" t="e">
        <f>aktywa_pasywa!F62/aktywa_pasywa!F$94</f>
        <v>#DIV/0!</v>
      </c>
      <c r="G63" s="114" t="e">
        <f>aktywa_pasywa!G62/aktywa_pasywa!G$94</f>
        <v>#DIV/0!</v>
      </c>
      <c r="H63" s="114" t="e">
        <f>aktywa_pasywa!H62/aktywa_pasywa!H$94</f>
        <v>#DIV/0!</v>
      </c>
      <c r="I63" s="114" t="e">
        <f>aktywa_pasywa!I62/aktywa_pasywa!I$94</f>
        <v>#DIV/0!</v>
      </c>
      <c r="J63" s="1"/>
    </row>
    <row r="64" spans="1:10" s="4" customFormat="1" ht="15" customHeight="1">
      <c r="A64" s="183">
        <v>2</v>
      </c>
      <c r="B64" s="401" t="s">
        <v>163</v>
      </c>
      <c r="C64" s="184" t="e">
        <f>aktywa_pasywa!C63/aktywa_pasywa!C$94</f>
        <v>#DIV/0!</v>
      </c>
      <c r="D64" s="184" t="e">
        <f>aktywa_pasywa!D63/aktywa_pasywa!D$94</f>
        <v>#DIV/0!</v>
      </c>
      <c r="E64" s="176" t="e">
        <f>aktywa_pasywa!E63/aktywa_pasywa!E$94</f>
        <v>#DIV/0!</v>
      </c>
      <c r="F64" s="185" t="e">
        <f>aktywa_pasywa!F63/aktywa_pasywa!F$94</f>
        <v>#DIV/0!</v>
      </c>
      <c r="G64" s="114" t="e">
        <f>aktywa_pasywa!G63/aktywa_pasywa!G$94</f>
        <v>#DIV/0!</v>
      </c>
      <c r="H64" s="114" t="e">
        <f>aktywa_pasywa!H63/aktywa_pasywa!H$94</f>
        <v>#DIV/0!</v>
      </c>
      <c r="I64" s="114" t="e">
        <f>aktywa_pasywa!I63/aktywa_pasywa!I$94</f>
        <v>#DIV/0!</v>
      </c>
      <c r="J64" s="1"/>
    </row>
    <row r="65" spans="1:10" s="4" customFormat="1" ht="15" customHeight="1">
      <c r="A65" s="183">
        <v>3</v>
      </c>
      <c r="B65" s="401" t="s">
        <v>165</v>
      </c>
      <c r="C65" s="184" t="e">
        <f>aktywa_pasywa!C64/aktywa_pasywa!C$94</f>
        <v>#DIV/0!</v>
      </c>
      <c r="D65" s="184" t="e">
        <f>aktywa_pasywa!D64/aktywa_pasywa!D$94</f>
        <v>#DIV/0!</v>
      </c>
      <c r="E65" s="176" t="e">
        <f>aktywa_pasywa!E64/aktywa_pasywa!E$94</f>
        <v>#DIV/0!</v>
      </c>
      <c r="F65" s="185" t="e">
        <f>aktywa_pasywa!F64/aktywa_pasywa!F$94</f>
        <v>#DIV/0!</v>
      </c>
      <c r="G65" s="114" t="e">
        <f>aktywa_pasywa!G64/aktywa_pasywa!G$94</f>
        <v>#DIV/0!</v>
      </c>
      <c r="H65" s="114" t="e">
        <f>aktywa_pasywa!H64/aktywa_pasywa!H$94</f>
        <v>#DIV/0!</v>
      </c>
      <c r="I65" s="114" t="e">
        <f>aktywa_pasywa!I64/aktywa_pasywa!I$94</f>
        <v>#DIV/0!</v>
      </c>
      <c r="J65" s="1"/>
    </row>
    <row r="66" spans="1:10" s="1" customFormat="1" ht="15" customHeight="1">
      <c r="A66" s="207" t="s">
        <v>106</v>
      </c>
      <c r="B66" s="377" t="s">
        <v>166</v>
      </c>
      <c r="C66" s="370" t="e">
        <f>C67+C68</f>
        <v>#DIV/0!</v>
      </c>
      <c r="D66" s="370" t="e">
        <f t="shared" ref="D66:I66" si="19">D67+D68</f>
        <v>#DIV/0!</v>
      </c>
      <c r="E66" s="370" t="e">
        <f t="shared" si="19"/>
        <v>#DIV/0!</v>
      </c>
      <c r="F66" s="370" t="e">
        <f t="shared" si="19"/>
        <v>#DIV/0!</v>
      </c>
      <c r="G66" s="370" t="e">
        <f t="shared" si="19"/>
        <v>#DIV/0!</v>
      </c>
      <c r="H66" s="370" t="e">
        <f t="shared" si="19"/>
        <v>#DIV/0!</v>
      </c>
      <c r="I66" s="370" t="e">
        <f t="shared" si="19"/>
        <v>#DIV/0!</v>
      </c>
    </row>
    <row r="67" spans="1:10" s="1" customFormat="1" ht="15" customHeight="1">
      <c r="A67" s="183">
        <v>1</v>
      </c>
      <c r="B67" s="402" t="s">
        <v>167</v>
      </c>
      <c r="C67" s="368" t="e">
        <f>aktywa_pasywa!C66/aktywa_pasywa!C$94</f>
        <v>#DIV/0!</v>
      </c>
      <c r="D67" s="368" t="e">
        <f>aktywa_pasywa!D66/aktywa_pasywa!D$94</f>
        <v>#DIV/0!</v>
      </c>
      <c r="E67" s="368" t="e">
        <f>aktywa_pasywa!E66/aktywa_pasywa!E$94</f>
        <v>#DIV/0!</v>
      </c>
      <c r="F67" s="368" t="e">
        <f>aktywa_pasywa!F66/aktywa_pasywa!F$94</f>
        <v>#DIV/0!</v>
      </c>
      <c r="G67" s="368" t="e">
        <f>aktywa_pasywa!G66/aktywa_pasywa!G$94</f>
        <v>#DIV/0!</v>
      </c>
      <c r="H67" s="368" t="e">
        <f>aktywa_pasywa!H66/aktywa_pasywa!H$94</f>
        <v>#DIV/0!</v>
      </c>
      <c r="I67" s="368" t="e">
        <f>aktywa_pasywa!I66/aktywa_pasywa!I$94</f>
        <v>#DIV/0!</v>
      </c>
    </row>
    <row r="68" spans="1:10" s="1" customFormat="1" ht="15" customHeight="1">
      <c r="A68" s="183">
        <v>2</v>
      </c>
      <c r="B68" s="402" t="s">
        <v>168</v>
      </c>
      <c r="C68" s="385" t="e">
        <f>SUM(C69:C72)</f>
        <v>#DIV/0!</v>
      </c>
      <c r="D68" s="385" t="e">
        <f t="shared" ref="D68:I68" si="20">SUM(D69:D72)</f>
        <v>#DIV/0!</v>
      </c>
      <c r="E68" s="385" t="e">
        <f t="shared" si="20"/>
        <v>#DIV/0!</v>
      </c>
      <c r="F68" s="385" t="e">
        <f t="shared" si="20"/>
        <v>#DIV/0!</v>
      </c>
      <c r="G68" s="385" t="e">
        <f t="shared" si="20"/>
        <v>#DIV/0!</v>
      </c>
      <c r="H68" s="385" t="e">
        <f t="shared" si="20"/>
        <v>#DIV/0!</v>
      </c>
      <c r="I68" s="385" t="e">
        <f t="shared" si="20"/>
        <v>#DIV/0!</v>
      </c>
    </row>
    <row r="69" spans="1:10" s="1" customFormat="1" ht="15" customHeight="1">
      <c r="A69" s="183" t="s">
        <v>121</v>
      </c>
      <c r="B69" s="402" t="s">
        <v>169</v>
      </c>
      <c r="C69" s="368" t="e">
        <f>aktywa_pasywa!C68/aktywa_pasywa!C$94</f>
        <v>#DIV/0!</v>
      </c>
      <c r="D69" s="368" t="e">
        <f>aktywa_pasywa!D68/aktywa_pasywa!D$94</f>
        <v>#DIV/0!</v>
      </c>
      <c r="E69" s="368" t="e">
        <f>aktywa_pasywa!E68/aktywa_pasywa!E$94</f>
        <v>#DIV/0!</v>
      </c>
      <c r="F69" s="368" t="e">
        <f>aktywa_pasywa!F68/aktywa_pasywa!F$94</f>
        <v>#DIV/0!</v>
      </c>
      <c r="G69" s="368" t="e">
        <f>aktywa_pasywa!G68/aktywa_pasywa!G$94</f>
        <v>#DIV/0!</v>
      </c>
      <c r="H69" s="368" t="e">
        <f>aktywa_pasywa!H68/aktywa_pasywa!H$94</f>
        <v>#DIV/0!</v>
      </c>
      <c r="I69" s="368" t="e">
        <f>aktywa_pasywa!I68/aktywa_pasywa!I$94</f>
        <v>#DIV/0!</v>
      </c>
    </row>
    <row r="70" spans="1:10" s="1" customFormat="1" ht="15" customHeight="1">
      <c r="A70" s="183" t="s">
        <v>122</v>
      </c>
      <c r="B70" s="402" t="s">
        <v>170</v>
      </c>
      <c r="C70" s="368" t="e">
        <f>aktywa_pasywa!C69/aktywa_pasywa!C$94</f>
        <v>#DIV/0!</v>
      </c>
      <c r="D70" s="368" t="e">
        <f>aktywa_pasywa!D69/aktywa_pasywa!D$94</f>
        <v>#DIV/0!</v>
      </c>
      <c r="E70" s="368" t="e">
        <f>aktywa_pasywa!E69/aktywa_pasywa!E$94</f>
        <v>#DIV/0!</v>
      </c>
      <c r="F70" s="368" t="e">
        <f>aktywa_pasywa!F69/aktywa_pasywa!F$94</f>
        <v>#DIV/0!</v>
      </c>
      <c r="G70" s="368" t="e">
        <f>aktywa_pasywa!G69/aktywa_pasywa!G$94</f>
        <v>#DIV/0!</v>
      </c>
      <c r="H70" s="368" t="e">
        <f>aktywa_pasywa!H69/aktywa_pasywa!H$94</f>
        <v>#DIV/0!</v>
      </c>
      <c r="I70" s="368" t="e">
        <f>aktywa_pasywa!I69/aktywa_pasywa!I$94</f>
        <v>#DIV/0!</v>
      </c>
    </row>
    <row r="71" spans="1:10" s="1" customFormat="1" ht="15" customHeight="1">
      <c r="A71" s="183" t="s">
        <v>139</v>
      </c>
      <c r="B71" s="402" t="s">
        <v>171</v>
      </c>
      <c r="C71" s="368" t="e">
        <f>aktywa_pasywa!C70/aktywa_pasywa!C$94</f>
        <v>#DIV/0!</v>
      </c>
      <c r="D71" s="368" t="e">
        <f>aktywa_pasywa!D70/aktywa_pasywa!D$94</f>
        <v>#DIV/0!</v>
      </c>
      <c r="E71" s="368" t="e">
        <f>aktywa_pasywa!E70/aktywa_pasywa!E$94</f>
        <v>#DIV/0!</v>
      </c>
      <c r="F71" s="368" t="e">
        <f>aktywa_pasywa!F70/aktywa_pasywa!F$94</f>
        <v>#DIV/0!</v>
      </c>
      <c r="G71" s="368" t="e">
        <f>aktywa_pasywa!G70/aktywa_pasywa!G$94</f>
        <v>#DIV/0!</v>
      </c>
      <c r="H71" s="368" t="e">
        <f>aktywa_pasywa!H70/aktywa_pasywa!H$94</f>
        <v>#DIV/0!</v>
      </c>
      <c r="I71" s="368" t="e">
        <f>aktywa_pasywa!I70/aktywa_pasywa!I$94</f>
        <v>#DIV/0!</v>
      </c>
    </row>
    <row r="72" spans="1:10" s="1" customFormat="1" ht="15" customHeight="1">
      <c r="A72" s="183" t="s">
        <v>140</v>
      </c>
      <c r="B72" s="402" t="s">
        <v>132</v>
      </c>
      <c r="C72" s="368" t="e">
        <f>aktywa_pasywa!C71/aktywa_pasywa!C$94</f>
        <v>#DIV/0!</v>
      </c>
      <c r="D72" s="368" t="e">
        <f>aktywa_pasywa!D71/aktywa_pasywa!D$94</f>
        <v>#DIV/0!</v>
      </c>
      <c r="E72" s="368" t="e">
        <f>aktywa_pasywa!E71/aktywa_pasywa!E$94</f>
        <v>#DIV/0!</v>
      </c>
      <c r="F72" s="368" t="e">
        <f>aktywa_pasywa!F71/aktywa_pasywa!F$94</f>
        <v>#DIV/0!</v>
      </c>
      <c r="G72" s="368" t="e">
        <f>aktywa_pasywa!G71/aktywa_pasywa!G$94</f>
        <v>#DIV/0!</v>
      </c>
      <c r="H72" s="368" t="e">
        <f>aktywa_pasywa!H71/aktywa_pasywa!H$94</f>
        <v>#DIV/0!</v>
      </c>
      <c r="I72" s="368" t="e">
        <f>aktywa_pasywa!I71/aktywa_pasywa!I$94</f>
        <v>#DIV/0!</v>
      </c>
    </row>
    <row r="73" spans="1:10" s="1" customFormat="1" ht="15" customHeight="1">
      <c r="A73" s="338" t="s">
        <v>107</v>
      </c>
      <c r="B73" s="377" t="s">
        <v>184</v>
      </c>
      <c r="C73" s="370" t="e">
        <f>C74+C79+C91</f>
        <v>#DIV/0!</v>
      </c>
      <c r="D73" s="370" t="e">
        <f t="shared" ref="D73:I73" si="21">D74+D79+D91</f>
        <v>#DIV/0!</v>
      </c>
      <c r="E73" s="370" t="e">
        <f t="shared" si="21"/>
        <v>#DIV/0!</v>
      </c>
      <c r="F73" s="370" t="e">
        <f t="shared" si="21"/>
        <v>#DIV/0!</v>
      </c>
      <c r="G73" s="370" t="e">
        <f t="shared" si="21"/>
        <v>#DIV/0!</v>
      </c>
      <c r="H73" s="370" t="e">
        <f t="shared" si="21"/>
        <v>#DIV/0!</v>
      </c>
      <c r="I73" s="370" t="e">
        <f t="shared" si="21"/>
        <v>#DIV/0!</v>
      </c>
    </row>
    <row r="74" spans="1:10" s="1" customFormat="1" ht="15" customHeight="1">
      <c r="A74" s="183">
        <v>1</v>
      </c>
      <c r="B74" s="402" t="s">
        <v>167</v>
      </c>
      <c r="C74" s="368" t="e">
        <f>C75+C78</f>
        <v>#DIV/0!</v>
      </c>
      <c r="D74" s="368" t="e">
        <f t="shared" ref="D74:I74" si="22">D75+D78</f>
        <v>#DIV/0!</v>
      </c>
      <c r="E74" s="368" t="e">
        <f t="shared" si="22"/>
        <v>#DIV/0!</v>
      </c>
      <c r="F74" s="368" t="e">
        <f t="shared" si="22"/>
        <v>#DIV/0!</v>
      </c>
      <c r="G74" s="368" t="e">
        <f t="shared" si="22"/>
        <v>#DIV/0!</v>
      </c>
      <c r="H74" s="368" t="e">
        <f t="shared" si="22"/>
        <v>#DIV/0!</v>
      </c>
      <c r="I74" s="368" t="e">
        <f t="shared" si="22"/>
        <v>#DIV/0!</v>
      </c>
    </row>
    <row r="75" spans="1:10" s="1" customFormat="1" ht="15" customHeight="1">
      <c r="A75" s="183" t="s">
        <v>121</v>
      </c>
      <c r="B75" s="402" t="s">
        <v>174</v>
      </c>
      <c r="C75" s="368" t="e">
        <f>C76+C77</f>
        <v>#DIV/0!</v>
      </c>
      <c r="D75" s="368" t="e">
        <f t="shared" ref="D75:I75" si="23">D76+D77</f>
        <v>#DIV/0!</v>
      </c>
      <c r="E75" s="368" t="e">
        <f t="shared" si="23"/>
        <v>#DIV/0!</v>
      </c>
      <c r="F75" s="368" t="e">
        <f t="shared" si="23"/>
        <v>#DIV/0!</v>
      </c>
      <c r="G75" s="368" t="e">
        <f t="shared" si="23"/>
        <v>#DIV/0!</v>
      </c>
      <c r="H75" s="368" t="e">
        <f t="shared" si="23"/>
        <v>#DIV/0!</v>
      </c>
      <c r="I75" s="368" t="e">
        <f t="shared" si="23"/>
        <v>#DIV/0!</v>
      </c>
    </row>
    <row r="76" spans="1:10" s="1" customFormat="1" ht="15" customHeight="1">
      <c r="A76" s="183" t="s">
        <v>129</v>
      </c>
      <c r="B76" s="402" t="s">
        <v>130</v>
      </c>
      <c r="C76" s="368" t="e">
        <f>aktywa_pasywa!C75/aktywa_pasywa!C$94</f>
        <v>#DIV/0!</v>
      </c>
      <c r="D76" s="368" t="e">
        <f>aktywa_pasywa!D75/aktywa_pasywa!D$94</f>
        <v>#DIV/0!</v>
      </c>
      <c r="E76" s="368" t="e">
        <f>aktywa_pasywa!E75/aktywa_pasywa!E$94</f>
        <v>#DIV/0!</v>
      </c>
      <c r="F76" s="368" t="e">
        <f>aktywa_pasywa!F75/aktywa_pasywa!F$94</f>
        <v>#DIV/0!</v>
      </c>
      <c r="G76" s="368" t="e">
        <f>aktywa_pasywa!G75/aktywa_pasywa!G$94</f>
        <v>#DIV/0!</v>
      </c>
      <c r="H76" s="368" t="e">
        <f>aktywa_pasywa!H75/aktywa_pasywa!H$94</f>
        <v>#DIV/0!</v>
      </c>
      <c r="I76" s="368" t="e">
        <f>aktywa_pasywa!I75/aktywa_pasywa!I$94</f>
        <v>#DIV/0!</v>
      </c>
    </row>
    <row r="77" spans="1:10" s="1" customFormat="1" ht="15" customHeight="1">
      <c r="A77" s="183" t="s">
        <v>129</v>
      </c>
      <c r="B77" s="402" t="s">
        <v>131</v>
      </c>
      <c r="C77" s="368" t="e">
        <f>aktywa_pasywa!C76/aktywa_pasywa!C$94</f>
        <v>#DIV/0!</v>
      </c>
      <c r="D77" s="368" t="e">
        <f>aktywa_pasywa!D76/aktywa_pasywa!D$94</f>
        <v>#DIV/0!</v>
      </c>
      <c r="E77" s="368" t="e">
        <f>aktywa_pasywa!E76/aktywa_pasywa!E$94</f>
        <v>#DIV/0!</v>
      </c>
      <c r="F77" s="368" t="e">
        <f>aktywa_pasywa!F76/aktywa_pasywa!F$94</f>
        <v>#DIV/0!</v>
      </c>
      <c r="G77" s="368" t="e">
        <f>aktywa_pasywa!G76/aktywa_pasywa!G$94</f>
        <v>#DIV/0!</v>
      </c>
      <c r="H77" s="368" t="e">
        <f>aktywa_pasywa!H76/aktywa_pasywa!H$94</f>
        <v>#DIV/0!</v>
      </c>
      <c r="I77" s="368" t="e">
        <f>aktywa_pasywa!I76/aktywa_pasywa!I$94</f>
        <v>#DIV/0!</v>
      </c>
    </row>
    <row r="78" spans="1:10" s="1" customFormat="1" ht="15" customHeight="1">
      <c r="A78" s="183" t="s">
        <v>122</v>
      </c>
      <c r="B78" s="402" t="s">
        <v>132</v>
      </c>
      <c r="C78" s="368" t="e">
        <f>aktywa_pasywa!C77/aktywa_pasywa!C$94</f>
        <v>#DIV/0!</v>
      </c>
      <c r="D78" s="368" t="e">
        <f>aktywa_pasywa!D77/aktywa_pasywa!D$94</f>
        <v>#DIV/0!</v>
      </c>
      <c r="E78" s="368" t="e">
        <f>aktywa_pasywa!E77/aktywa_pasywa!E$94</f>
        <v>#DIV/0!</v>
      </c>
      <c r="F78" s="368" t="e">
        <f>aktywa_pasywa!F77/aktywa_pasywa!F$94</f>
        <v>#DIV/0!</v>
      </c>
      <c r="G78" s="368" t="e">
        <f>aktywa_pasywa!G77/aktywa_pasywa!G$94</f>
        <v>#DIV/0!</v>
      </c>
      <c r="H78" s="368" t="e">
        <f>aktywa_pasywa!H77/aktywa_pasywa!H$94</f>
        <v>#DIV/0!</v>
      </c>
      <c r="I78" s="368" t="e">
        <f>aktywa_pasywa!I77/aktywa_pasywa!I$94</f>
        <v>#DIV/0!</v>
      </c>
    </row>
    <row r="79" spans="1:10" s="1" customFormat="1" ht="15" customHeight="1">
      <c r="A79" s="162">
        <v>2</v>
      </c>
      <c r="B79" s="402" t="s">
        <v>168</v>
      </c>
      <c r="C79" s="368" t="e">
        <f>C80+C81+C82+C83+C86+C87+C88+C89+C90</f>
        <v>#DIV/0!</v>
      </c>
      <c r="D79" s="368" t="e">
        <f t="shared" ref="D79:I79" si="24">D80+D81+D82+D83+D86+D87+D88+D89+D90</f>
        <v>#DIV/0!</v>
      </c>
      <c r="E79" s="368" t="e">
        <f t="shared" si="24"/>
        <v>#DIV/0!</v>
      </c>
      <c r="F79" s="368" t="e">
        <f t="shared" si="24"/>
        <v>#DIV/0!</v>
      </c>
      <c r="G79" s="368" t="e">
        <f t="shared" si="24"/>
        <v>#DIV/0!</v>
      </c>
      <c r="H79" s="368" t="e">
        <f t="shared" si="24"/>
        <v>#DIV/0!</v>
      </c>
      <c r="I79" s="368" t="e">
        <f t="shared" si="24"/>
        <v>#DIV/0!</v>
      </c>
    </row>
    <row r="80" spans="1:10" s="1" customFormat="1" ht="15" customHeight="1">
      <c r="A80" s="162" t="s">
        <v>121</v>
      </c>
      <c r="B80" s="402" t="s">
        <v>169</v>
      </c>
      <c r="C80" s="368" t="e">
        <f>aktywa_pasywa!C79/aktywa_pasywa!C$94</f>
        <v>#DIV/0!</v>
      </c>
      <c r="D80" s="368" t="e">
        <f>aktywa_pasywa!D79/aktywa_pasywa!D$94</f>
        <v>#DIV/0!</v>
      </c>
      <c r="E80" s="368" t="e">
        <f>aktywa_pasywa!E79/aktywa_pasywa!E$94</f>
        <v>#DIV/0!</v>
      </c>
      <c r="F80" s="368" t="e">
        <f>aktywa_pasywa!F79/aktywa_pasywa!F$94</f>
        <v>#DIV/0!</v>
      </c>
      <c r="G80" s="368" t="e">
        <f>aktywa_pasywa!G79/aktywa_pasywa!G$94</f>
        <v>#DIV/0!</v>
      </c>
      <c r="H80" s="368" t="e">
        <f>aktywa_pasywa!H79/aktywa_pasywa!H$94</f>
        <v>#DIV/0!</v>
      </c>
      <c r="I80" s="368" t="e">
        <f>aktywa_pasywa!I79/aktywa_pasywa!I$94</f>
        <v>#DIV/0!</v>
      </c>
    </row>
    <row r="81" spans="1:9" s="1" customFormat="1" ht="15" customHeight="1">
      <c r="A81" s="162" t="s">
        <v>122</v>
      </c>
      <c r="B81" s="402" t="s">
        <v>170</v>
      </c>
      <c r="C81" s="368" t="e">
        <f>aktywa_pasywa!C80/aktywa_pasywa!C$94</f>
        <v>#DIV/0!</v>
      </c>
      <c r="D81" s="368" t="e">
        <f>aktywa_pasywa!D80/aktywa_pasywa!D$94</f>
        <v>#DIV/0!</v>
      </c>
      <c r="E81" s="368" t="e">
        <f>aktywa_pasywa!E80/aktywa_pasywa!E$94</f>
        <v>#DIV/0!</v>
      </c>
      <c r="F81" s="368" t="e">
        <f>aktywa_pasywa!F80/aktywa_pasywa!F$94</f>
        <v>#DIV/0!</v>
      </c>
      <c r="G81" s="368" t="e">
        <f>aktywa_pasywa!G80/aktywa_pasywa!G$94</f>
        <v>#DIV/0!</v>
      </c>
      <c r="H81" s="368" t="e">
        <f>aktywa_pasywa!H80/aktywa_pasywa!H$94</f>
        <v>#DIV/0!</v>
      </c>
      <c r="I81" s="368" t="e">
        <f>aktywa_pasywa!I80/aktywa_pasywa!I$94</f>
        <v>#DIV/0!</v>
      </c>
    </row>
    <row r="82" spans="1:9" s="1" customFormat="1" ht="15" customHeight="1">
      <c r="A82" s="162" t="s">
        <v>139</v>
      </c>
      <c r="B82" s="402" t="s">
        <v>171</v>
      </c>
      <c r="C82" s="368" t="e">
        <f>aktywa_pasywa!C81/aktywa_pasywa!C$94</f>
        <v>#DIV/0!</v>
      </c>
      <c r="D82" s="368" t="e">
        <f>aktywa_pasywa!D81/aktywa_pasywa!D$94</f>
        <v>#DIV/0!</v>
      </c>
      <c r="E82" s="368" t="e">
        <f>aktywa_pasywa!E81/aktywa_pasywa!E$94</f>
        <v>#DIV/0!</v>
      </c>
      <c r="F82" s="368" t="e">
        <f>aktywa_pasywa!F81/aktywa_pasywa!F$94</f>
        <v>#DIV/0!</v>
      </c>
      <c r="G82" s="368" t="e">
        <f>aktywa_pasywa!G81/aktywa_pasywa!G$94</f>
        <v>#DIV/0!</v>
      </c>
      <c r="H82" s="368" t="e">
        <f>aktywa_pasywa!H81/aktywa_pasywa!H$94</f>
        <v>#DIV/0!</v>
      </c>
      <c r="I82" s="368" t="e">
        <f>aktywa_pasywa!I81/aktywa_pasywa!I$94</f>
        <v>#DIV/0!</v>
      </c>
    </row>
    <row r="83" spans="1:9" s="1" customFormat="1" ht="15" customHeight="1">
      <c r="A83" s="162" t="s">
        <v>140</v>
      </c>
      <c r="B83" s="402" t="s">
        <v>174</v>
      </c>
      <c r="C83" s="368" t="e">
        <f>C84+C85</f>
        <v>#DIV/0!</v>
      </c>
      <c r="D83" s="368" t="e">
        <f t="shared" ref="D83:I83" si="25">D84+D85</f>
        <v>#DIV/0!</v>
      </c>
      <c r="E83" s="368" t="e">
        <f t="shared" si="25"/>
        <v>#DIV/0!</v>
      </c>
      <c r="F83" s="368" t="e">
        <f t="shared" si="25"/>
        <v>#DIV/0!</v>
      </c>
      <c r="G83" s="368" t="e">
        <f t="shared" si="25"/>
        <v>#DIV/0!</v>
      </c>
      <c r="H83" s="368" t="e">
        <f t="shared" si="25"/>
        <v>#DIV/0!</v>
      </c>
      <c r="I83" s="368" t="e">
        <f t="shared" si="25"/>
        <v>#DIV/0!</v>
      </c>
    </row>
    <row r="84" spans="1:9" s="1" customFormat="1" ht="15" customHeight="1">
      <c r="A84" s="162" t="s">
        <v>129</v>
      </c>
      <c r="B84" s="402" t="s">
        <v>130</v>
      </c>
      <c r="C84" s="368" t="e">
        <f>aktywa_pasywa!C83/aktywa_pasywa!C$94</f>
        <v>#DIV/0!</v>
      </c>
      <c r="D84" s="368" t="e">
        <f>aktywa_pasywa!D83/aktywa_pasywa!D$94</f>
        <v>#DIV/0!</v>
      </c>
      <c r="E84" s="368" t="e">
        <f>aktywa_pasywa!E83/aktywa_pasywa!E$94</f>
        <v>#DIV/0!</v>
      </c>
      <c r="F84" s="368" t="e">
        <f>aktywa_pasywa!F83/aktywa_pasywa!F$94</f>
        <v>#DIV/0!</v>
      </c>
      <c r="G84" s="368" t="e">
        <f>aktywa_pasywa!G83/aktywa_pasywa!G$94</f>
        <v>#DIV/0!</v>
      </c>
      <c r="H84" s="368" t="e">
        <f>aktywa_pasywa!H83/aktywa_pasywa!H$94</f>
        <v>#DIV/0!</v>
      </c>
      <c r="I84" s="368" t="e">
        <f>aktywa_pasywa!I83/aktywa_pasywa!I$94</f>
        <v>#DIV/0!</v>
      </c>
    </row>
    <row r="85" spans="1:9" s="1" customFormat="1" ht="15" customHeight="1">
      <c r="A85" s="162" t="s">
        <v>129</v>
      </c>
      <c r="B85" s="402" t="s">
        <v>131</v>
      </c>
      <c r="C85" s="368" t="e">
        <f>aktywa_pasywa!C84/aktywa_pasywa!C$94</f>
        <v>#DIV/0!</v>
      </c>
      <c r="D85" s="368" t="e">
        <f>aktywa_pasywa!D84/aktywa_pasywa!D$94</f>
        <v>#DIV/0!</v>
      </c>
      <c r="E85" s="368" t="e">
        <f>aktywa_pasywa!E84/aktywa_pasywa!E$94</f>
        <v>#DIV/0!</v>
      </c>
      <c r="F85" s="368" t="e">
        <f>aktywa_pasywa!F84/aktywa_pasywa!F$94</f>
        <v>#DIV/0!</v>
      </c>
      <c r="G85" s="368" t="e">
        <f>aktywa_pasywa!G84/aktywa_pasywa!G$94</f>
        <v>#DIV/0!</v>
      </c>
      <c r="H85" s="368" t="e">
        <f>aktywa_pasywa!H84/aktywa_pasywa!H$94</f>
        <v>#DIV/0!</v>
      </c>
      <c r="I85" s="368" t="e">
        <f>aktywa_pasywa!I84/aktywa_pasywa!I$94</f>
        <v>#DIV/0!</v>
      </c>
    </row>
    <row r="86" spans="1:9" s="1" customFormat="1" ht="15" customHeight="1">
      <c r="A86" s="162" t="s">
        <v>175</v>
      </c>
      <c r="B86" s="402" t="s">
        <v>176</v>
      </c>
      <c r="C86" s="368" t="e">
        <f>aktywa_pasywa!C85/aktywa_pasywa!C$94</f>
        <v>#DIV/0!</v>
      </c>
      <c r="D86" s="368" t="e">
        <f>aktywa_pasywa!D85/aktywa_pasywa!D$94</f>
        <v>#DIV/0!</v>
      </c>
      <c r="E86" s="368" t="e">
        <f>aktywa_pasywa!E85/aktywa_pasywa!E$94</f>
        <v>#DIV/0!</v>
      </c>
      <c r="F86" s="368" t="e">
        <f>aktywa_pasywa!F85/aktywa_pasywa!F$94</f>
        <v>#DIV/0!</v>
      </c>
      <c r="G86" s="368" t="e">
        <f>aktywa_pasywa!G85/aktywa_pasywa!G$94</f>
        <v>#DIV/0!</v>
      </c>
      <c r="H86" s="368" t="e">
        <f>aktywa_pasywa!H85/aktywa_pasywa!H$94</f>
        <v>#DIV/0!</v>
      </c>
      <c r="I86" s="368" t="e">
        <f>aktywa_pasywa!I85/aktywa_pasywa!I$94</f>
        <v>#DIV/0!</v>
      </c>
    </row>
    <row r="87" spans="1:9" s="1" customFormat="1" ht="15" customHeight="1">
      <c r="A87" s="162" t="s">
        <v>177</v>
      </c>
      <c r="B87" s="402" t="s">
        <v>178</v>
      </c>
      <c r="C87" s="368" t="e">
        <f>aktywa_pasywa!C86/aktywa_pasywa!C$94</f>
        <v>#DIV/0!</v>
      </c>
      <c r="D87" s="368" t="e">
        <f>aktywa_pasywa!D86/aktywa_pasywa!D$94</f>
        <v>#DIV/0!</v>
      </c>
      <c r="E87" s="368" t="e">
        <f>aktywa_pasywa!E86/aktywa_pasywa!E$94</f>
        <v>#DIV/0!</v>
      </c>
      <c r="F87" s="368" t="e">
        <f>aktywa_pasywa!F86/aktywa_pasywa!F$94</f>
        <v>#DIV/0!</v>
      </c>
      <c r="G87" s="368" t="e">
        <f>aktywa_pasywa!G86/aktywa_pasywa!G$94</f>
        <v>#DIV/0!</v>
      </c>
      <c r="H87" s="368" t="e">
        <f>aktywa_pasywa!H86/aktywa_pasywa!H$94</f>
        <v>#DIV/0!</v>
      </c>
      <c r="I87" s="368" t="e">
        <f>aktywa_pasywa!I86/aktywa_pasywa!I$94</f>
        <v>#DIV/0!</v>
      </c>
    </row>
    <row r="88" spans="1:9" s="1" customFormat="1" ht="15" customHeight="1">
      <c r="A88" s="162" t="s">
        <v>179</v>
      </c>
      <c r="B88" s="402" t="s">
        <v>180</v>
      </c>
      <c r="C88" s="368" t="e">
        <f>aktywa_pasywa!C87/aktywa_pasywa!C$94</f>
        <v>#DIV/0!</v>
      </c>
      <c r="D88" s="368" t="e">
        <f>aktywa_pasywa!D87/aktywa_pasywa!D$94</f>
        <v>#DIV/0!</v>
      </c>
      <c r="E88" s="368" t="e">
        <f>aktywa_pasywa!E87/aktywa_pasywa!E$94</f>
        <v>#DIV/0!</v>
      </c>
      <c r="F88" s="368" t="e">
        <f>aktywa_pasywa!F87/aktywa_pasywa!F$94</f>
        <v>#DIV/0!</v>
      </c>
      <c r="G88" s="368" t="e">
        <f>aktywa_pasywa!G87/aktywa_pasywa!G$94</f>
        <v>#DIV/0!</v>
      </c>
      <c r="H88" s="368" t="e">
        <f>aktywa_pasywa!H87/aktywa_pasywa!H$94</f>
        <v>#DIV/0!</v>
      </c>
      <c r="I88" s="368" t="e">
        <f>aktywa_pasywa!I87/aktywa_pasywa!I$94</f>
        <v>#DIV/0!</v>
      </c>
    </row>
    <row r="89" spans="1:9" s="1" customFormat="1" ht="15" customHeight="1">
      <c r="A89" s="162" t="s">
        <v>181</v>
      </c>
      <c r="B89" s="402" t="s">
        <v>182</v>
      </c>
      <c r="C89" s="368" t="e">
        <f>aktywa_pasywa!C88/aktywa_pasywa!C$94</f>
        <v>#DIV/0!</v>
      </c>
      <c r="D89" s="368" t="e">
        <f>aktywa_pasywa!D88/aktywa_pasywa!D$94</f>
        <v>#DIV/0!</v>
      </c>
      <c r="E89" s="368" t="e">
        <f>aktywa_pasywa!E88/aktywa_pasywa!E$94</f>
        <v>#DIV/0!</v>
      </c>
      <c r="F89" s="368" t="e">
        <f>aktywa_pasywa!F88/aktywa_pasywa!F$94</f>
        <v>#DIV/0!</v>
      </c>
      <c r="G89" s="368" t="e">
        <f>aktywa_pasywa!G88/aktywa_pasywa!G$94</f>
        <v>#DIV/0!</v>
      </c>
      <c r="H89" s="368" t="e">
        <f>aktywa_pasywa!H88/aktywa_pasywa!H$94</f>
        <v>#DIV/0!</v>
      </c>
      <c r="I89" s="368" t="e">
        <f>aktywa_pasywa!I88/aktywa_pasywa!I$94</f>
        <v>#DIV/0!</v>
      </c>
    </row>
    <row r="90" spans="1:9" s="1" customFormat="1" ht="15" customHeight="1">
      <c r="A90" s="162" t="s">
        <v>133</v>
      </c>
      <c r="B90" s="402" t="s">
        <v>132</v>
      </c>
      <c r="C90" s="368" t="e">
        <f>aktywa_pasywa!C89/aktywa_pasywa!C$94</f>
        <v>#DIV/0!</v>
      </c>
      <c r="D90" s="368" t="e">
        <f>aktywa_pasywa!D89/aktywa_pasywa!D$94</f>
        <v>#DIV/0!</v>
      </c>
      <c r="E90" s="368" t="e">
        <f>aktywa_pasywa!E89/aktywa_pasywa!E$94</f>
        <v>#DIV/0!</v>
      </c>
      <c r="F90" s="368" t="e">
        <f>aktywa_pasywa!F89/aktywa_pasywa!F$94</f>
        <v>#DIV/0!</v>
      </c>
      <c r="G90" s="368" t="e">
        <f>aktywa_pasywa!G89/aktywa_pasywa!G$94</f>
        <v>#DIV/0!</v>
      </c>
      <c r="H90" s="368" t="e">
        <f>aktywa_pasywa!H89/aktywa_pasywa!H$94</f>
        <v>#DIV/0!</v>
      </c>
      <c r="I90" s="368" t="e">
        <f>aktywa_pasywa!I89/aktywa_pasywa!I$94</f>
        <v>#DIV/0!</v>
      </c>
    </row>
    <row r="91" spans="1:9" s="1" customFormat="1" ht="15" customHeight="1">
      <c r="A91" s="162">
        <v>3</v>
      </c>
      <c r="B91" s="402" t="s">
        <v>183</v>
      </c>
      <c r="C91" s="368" t="e">
        <f>aktywa_pasywa!C90/aktywa_pasywa!C$94</f>
        <v>#DIV/0!</v>
      </c>
      <c r="D91" s="368" t="e">
        <f>aktywa_pasywa!D90/aktywa_pasywa!D$94</f>
        <v>#DIV/0!</v>
      </c>
      <c r="E91" s="368" t="e">
        <f>aktywa_pasywa!E90/aktywa_pasywa!E$94</f>
        <v>#DIV/0!</v>
      </c>
      <c r="F91" s="368" t="e">
        <f>aktywa_pasywa!F90/aktywa_pasywa!F$94</f>
        <v>#DIV/0!</v>
      </c>
      <c r="G91" s="368" t="e">
        <f>aktywa_pasywa!G90/aktywa_pasywa!G$94</f>
        <v>#DIV/0!</v>
      </c>
      <c r="H91" s="368" t="e">
        <f>aktywa_pasywa!H90/aktywa_pasywa!H$94</f>
        <v>#DIV/0!</v>
      </c>
      <c r="I91" s="368" t="e">
        <f>aktywa_pasywa!I90/aktywa_pasywa!I$94</f>
        <v>#DIV/0!</v>
      </c>
    </row>
    <row r="92" spans="1:9" s="1" customFormat="1" ht="15" customHeight="1">
      <c r="A92" s="207" t="s">
        <v>108</v>
      </c>
      <c r="B92" s="379" t="s">
        <v>173</v>
      </c>
      <c r="C92" s="370" t="e">
        <f>SUM(C93:C94)</f>
        <v>#DIV/0!</v>
      </c>
      <c r="D92" s="370" t="e">
        <f t="shared" ref="D92:I92" si="26">SUM(D93:D94)</f>
        <v>#DIV/0!</v>
      </c>
      <c r="E92" s="370" t="e">
        <f t="shared" si="26"/>
        <v>#DIV/0!</v>
      </c>
      <c r="F92" s="370" t="e">
        <f t="shared" si="26"/>
        <v>#DIV/0!</v>
      </c>
      <c r="G92" s="370" t="e">
        <f t="shared" si="26"/>
        <v>#DIV/0!</v>
      </c>
      <c r="H92" s="370" t="e">
        <f t="shared" si="26"/>
        <v>#DIV/0!</v>
      </c>
      <c r="I92" s="370" t="e">
        <f t="shared" si="26"/>
        <v>#DIV/0!</v>
      </c>
    </row>
    <row r="93" spans="1:9" s="1" customFormat="1" ht="15" customHeight="1">
      <c r="A93" s="183">
        <v>1</v>
      </c>
      <c r="B93" s="401" t="s">
        <v>172</v>
      </c>
      <c r="C93" s="368" t="e">
        <f>aktywa_pasywa!C92/aktywa_pasywa!C$94</f>
        <v>#DIV/0!</v>
      </c>
      <c r="D93" s="368" t="e">
        <f>aktywa_pasywa!D92/aktywa_pasywa!D$94</f>
        <v>#DIV/0!</v>
      </c>
      <c r="E93" s="368" t="e">
        <f>aktywa_pasywa!E92/aktywa_pasywa!E$94</f>
        <v>#DIV/0!</v>
      </c>
      <c r="F93" s="368" t="e">
        <f>aktywa_pasywa!F92/aktywa_pasywa!F$94</f>
        <v>#DIV/0!</v>
      </c>
      <c r="G93" s="368" t="e">
        <f>aktywa_pasywa!G92/aktywa_pasywa!G$94</f>
        <v>#DIV/0!</v>
      </c>
      <c r="H93" s="368" t="e">
        <f>aktywa_pasywa!H92/aktywa_pasywa!H$94</f>
        <v>#DIV/0!</v>
      </c>
      <c r="I93" s="368" t="e">
        <f>aktywa_pasywa!I92/aktywa_pasywa!I$94</f>
        <v>#DIV/0!</v>
      </c>
    </row>
    <row r="94" spans="1:9" s="1" customFormat="1" ht="15" customHeight="1" thickBot="1">
      <c r="A94" s="403">
        <v>2</v>
      </c>
      <c r="B94" s="401" t="s">
        <v>126</v>
      </c>
      <c r="C94" s="386" t="e">
        <f>aktywa_pasywa!C93/aktywa_pasywa!C$94</f>
        <v>#DIV/0!</v>
      </c>
      <c r="D94" s="368" t="e">
        <f>aktywa_pasywa!D93/aktywa_pasywa!D$94</f>
        <v>#DIV/0!</v>
      </c>
      <c r="E94" s="368" t="e">
        <f>aktywa_pasywa!E93/aktywa_pasywa!E$94</f>
        <v>#DIV/0!</v>
      </c>
      <c r="F94" s="368" t="e">
        <f>aktywa_pasywa!F93/aktywa_pasywa!F$94</f>
        <v>#DIV/0!</v>
      </c>
      <c r="G94" s="368" t="e">
        <f>aktywa_pasywa!G93/aktywa_pasywa!G$94</f>
        <v>#DIV/0!</v>
      </c>
      <c r="H94" s="368" t="e">
        <f>aktywa_pasywa!H93/aktywa_pasywa!H$94</f>
        <v>#DIV/0!</v>
      </c>
      <c r="I94" s="368" t="e">
        <f>aktywa_pasywa!I93/aktywa_pasywa!I$94</f>
        <v>#DIV/0!</v>
      </c>
    </row>
    <row r="95" spans="1:9" s="1" customFormat="1" ht="15" customHeight="1" thickBot="1">
      <c r="A95" s="405"/>
      <c r="B95" s="407" t="s">
        <v>6</v>
      </c>
      <c r="C95" s="408" t="e">
        <f t="shared" ref="C95:I95" si="27">C51+C61</f>
        <v>#DIV/0!</v>
      </c>
      <c r="D95" s="408" t="e">
        <f t="shared" si="27"/>
        <v>#DIV/0!</v>
      </c>
      <c r="E95" s="408" t="e">
        <f t="shared" si="27"/>
        <v>#DIV/0!</v>
      </c>
      <c r="F95" s="408" t="e">
        <f t="shared" si="27"/>
        <v>#DIV/0!</v>
      </c>
      <c r="G95" s="408" t="e">
        <f t="shared" si="27"/>
        <v>#DIV/0!</v>
      </c>
      <c r="H95" s="408" t="e">
        <f t="shared" si="27"/>
        <v>#DIV/0!</v>
      </c>
      <c r="I95" s="408" t="e">
        <f t="shared" si="27"/>
        <v>#DIV/0!</v>
      </c>
    </row>
    <row r="96" spans="1:9" s="1" customFormat="1" ht="15" customHeight="1">
      <c r="B96" s="25" t="s">
        <v>7</v>
      </c>
      <c r="C96" s="388" t="e">
        <f t="shared" ref="C96:I96" si="28">C47-C95</f>
        <v>#DIV/0!</v>
      </c>
      <c r="D96" s="389" t="e">
        <f t="shared" si="28"/>
        <v>#DIV/0!</v>
      </c>
      <c r="E96" s="389" t="e">
        <f t="shared" si="28"/>
        <v>#DIV/0!</v>
      </c>
      <c r="F96" s="389" t="e">
        <f t="shared" si="28"/>
        <v>#DIV/0!</v>
      </c>
      <c r="G96" s="389" t="e">
        <f t="shared" si="28"/>
        <v>#DIV/0!</v>
      </c>
      <c r="H96" s="389" t="e">
        <f t="shared" si="28"/>
        <v>#DIV/0!</v>
      </c>
      <c r="I96" s="390" t="e">
        <f t="shared" si="28"/>
        <v>#DIV/0!</v>
      </c>
    </row>
    <row r="98" spans="2:2">
      <c r="B98" s="121"/>
    </row>
    <row r="99" spans="2:2">
      <c r="B99" s="121"/>
    </row>
  </sheetData>
  <mergeCells count="2">
    <mergeCell ref="C2:I2"/>
    <mergeCell ref="C49:I49"/>
  </mergeCells>
  <pageMargins left="0.70866141732283472" right="0.70866141732283472" top="0.74803149606299213" bottom="0.74803149606299213" header="0.51181102362204722" footer="0.51181102362204722"/>
  <pageSetup paperSize="9" scale="70" firstPageNumber="0" orientation="portrait" r:id="rId1"/>
  <headerFooter alignWithMargins="0"/>
  <rowBreaks count="1" manualBreakCount="1">
    <brk id="4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10</vt:i4>
      </vt:variant>
    </vt:vector>
  </HeadingPairs>
  <TitlesOfParts>
    <vt:vector size="22" baseType="lpstr">
      <vt:lpstr>rzis </vt:lpstr>
      <vt:lpstr>bilans</vt:lpstr>
      <vt:lpstr>rachunek</vt:lpstr>
      <vt:lpstr>aktywa_pasywa</vt:lpstr>
      <vt:lpstr>przepływy</vt:lpstr>
      <vt:lpstr>wskaźniki</vt:lpstr>
      <vt:lpstr>rzis %</vt:lpstr>
      <vt:lpstr>bilans_dynamika</vt:lpstr>
      <vt:lpstr>bilans_struktura</vt:lpstr>
      <vt:lpstr>ko</vt:lpstr>
      <vt:lpstr>rating</vt:lpstr>
      <vt:lpstr>kredyty</vt:lpstr>
      <vt:lpstr>aktywa_pasywa!Obszar_wydruku</vt:lpstr>
      <vt:lpstr>bilans!Obszar_wydruku</vt:lpstr>
      <vt:lpstr>bilans_dynamika!Obszar_wydruku</vt:lpstr>
      <vt:lpstr>bilans_struktura!Obszar_wydruku</vt:lpstr>
      <vt:lpstr>ko!Obszar_wydruku</vt:lpstr>
      <vt:lpstr>przepływy!Obszar_wydruku</vt:lpstr>
      <vt:lpstr>rachunek!Obszar_wydruku</vt:lpstr>
      <vt:lpstr>rating!Obszar_wydruku</vt:lpstr>
      <vt:lpstr>'rzis '!Obszar_wydruku</vt:lpstr>
      <vt:lpstr>wskaźniki!Obszar_wydruku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mdrzewiecki</dc:creator>
  <cp:lastModifiedBy>Ola Kowalkiewicz</cp:lastModifiedBy>
  <cp:lastPrinted>2023-01-24T08:46:47Z</cp:lastPrinted>
  <dcterms:created xsi:type="dcterms:W3CDTF">2015-11-07T22:21:14Z</dcterms:created>
  <dcterms:modified xsi:type="dcterms:W3CDTF">2025-09-03T12:36:01Z</dcterms:modified>
</cp:coreProperties>
</file>