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a Kowalkiewicz\Desktop\prognozy\"/>
    </mc:Choice>
  </mc:AlternateContent>
  <workbookProtection workbookPassword="A958" lockStructure="1"/>
  <bookViews>
    <workbookView xWindow="0" yWindow="0" windowWidth="24000" windowHeight="9630"/>
  </bookViews>
  <sheets>
    <sheet name="prognozy (obowiązkowe)" sheetId="1" r:id="rId1"/>
    <sheet name="analiza kip" sheetId="4" state="hidden" r:id="rId2"/>
    <sheet name="kredyty" sheetId="5" state="hidden" r:id="rId3"/>
    <sheet name="amortyzacja" sheetId="6" state="hidden" r:id="rId4"/>
    <sheet name="kur" sheetId="8" state="hidden" r:id="rId5"/>
  </sheets>
  <definedNames>
    <definedName name="_TW2">#REF!</definedName>
    <definedName name="_TW3">#REF!</definedName>
    <definedName name="_TW4">#REF!</definedName>
    <definedName name="_TW5">#REF!</definedName>
    <definedName name="_TW6">#REF!</definedName>
    <definedName name="_TW7">#REF!</definedName>
    <definedName name="_TW8">#REF!</definedName>
    <definedName name="_TW9">#REF!</definedName>
    <definedName name="CELLNOTE0">#REF!</definedName>
    <definedName name="CELLNOTE1">#REF!</definedName>
    <definedName name="CELLNOTE10">#REF!</definedName>
    <definedName name="CELLNOTE11">#REF!</definedName>
    <definedName name="CELLNOTE12">#REF!</definedName>
    <definedName name="CELLNOTE13">#REF!</definedName>
    <definedName name="CELLNOTE14">#REF!</definedName>
    <definedName name="CELLNOTE15">#REF!</definedName>
    <definedName name="CELLNOTE16">#REF!</definedName>
    <definedName name="CELLNOTE17">#REF!</definedName>
    <definedName name="CELLNOTE18">#REF!</definedName>
    <definedName name="CELLNOTE19">#REF!</definedName>
    <definedName name="CELLNOTE2">#REF!</definedName>
    <definedName name="CELLNOTE20">#REF!</definedName>
    <definedName name="CELLNOTE21">#REF!</definedName>
    <definedName name="CELLNOTE22">#REF!</definedName>
    <definedName name="CELLNOTE23">#REF!</definedName>
    <definedName name="CELLNOTE24">#REF!</definedName>
    <definedName name="CELLNOTE25">#REF!</definedName>
    <definedName name="CELLNOTE26">#REF!</definedName>
    <definedName name="CELLNOTE27">#REF!</definedName>
    <definedName name="CELLNOTE28">#REF!</definedName>
    <definedName name="CELLNOTE29">#REF!</definedName>
    <definedName name="CELLNOTE3">#REF!</definedName>
    <definedName name="CELLNOTE30">#REF!</definedName>
    <definedName name="CELLNOTE31">#REF!</definedName>
    <definedName name="CELLNOTE32">#REF!</definedName>
    <definedName name="CELLNOTE4">#REF!</definedName>
    <definedName name="CELLNOTE5">#REF!</definedName>
    <definedName name="CELLNOTE6">#REF!</definedName>
    <definedName name="CELLNOTE7">#REF!</definedName>
    <definedName name="CELLNOTE8">#REF!</definedName>
    <definedName name="CELLNOTE9">#REF!</definedName>
    <definedName name="cena">#REF!</definedName>
    <definedName name="Cena_samochodu_leasing">#REF!</definedName>
    <definedName name="Cena_samochodu_leasing_sprzedaż">#REF!</definedName>
    <definedName name="cykl_inkasa">#REF!</definedName>
    <definedName name="kredyt_części">#REF!</definedName>
    <definedName name="kredyt_kupiecki">#REF!</definedName>
    <definedName name="Kredyty">#REF!</definedName>
    <definedName name="Liczba_rat_kredytu">#REF!</definedName>
    <definedName name="Lokata_Dynamiczna">#REF!</definedName>
    <definedName name="marża">#REF!</definedName>
    <definedName name="marża_częsci">#REF!</definedName>
    <definedName name="_xlnm.Print_Area" localSheetId="1">'analiza kip'!$A$1:$H$41</definedName>
    <definedName name="_xlnm.Print_Area" localSheetId="0">'prognozy (obowiązkowe)'!$A$1:$H$41</definedName>
    <definedName name="Odsetki_leasingowe">#REF!</definedName>
    <definedName name="Podatek_dochodowy">#REF!</definedName>
    <definedName name="PRINT_AREA">#REF!</definedName>
    <definedName name="PRINT_AREA_MI">#REF!</definedName>
    <definedName name="Rata_kredytu">#REF!</definedName>
    <definedName name="rotacja_części">#REF!</definedName>
    <definedName name="rotacja_zapasów">#REF!</definedName>
    <definedName name="Sprzedaż_towarów">#REF!</definedName>
    <definedName name="Stawka_amortyzacji">#REF!</definedName>
    <definedName name="termin_części">#REF!</definedName>
    <definedName name="vat">#REF!</definedName>
    <definedName name="Wpłata_własna">#REF!</definedName>
    <definedName name="Zapasy_towarów">#REF!</definedName>
    <definedName name="Zobowiązania_wobec_budżetu">#REF!</definedName>
  </definedNames>
  <calcPr calcId="162913"/>
</workbook>
</file>

<file path=xl/calcChain.xml><?xml version="1.0" encoding="utf-8"?>
<calcChain xmlns="http://schemas.openxmlformats.org/spreadsheetml/2006/main">
  <c r="C26" i="4" l="1"/>
  <c r="D26" i="4"/>
  <c r="E26" i="4"/>
  <c r="F26" i="4"/>
  <c r="G26" i="4"/>
  <c r="H26" i="4"/>
  <c r="B26" i="4"/>
  <c r="E24" i="1"/>
  <c r="H24" i="1"/>
  <c r="G24" i="1"/>
  <c r="F24" i="1"/>
  <c r="C24" i="1"/>
  <c r="C20" i="1"/>
  <c r="B20" i="1"/>
  <c r="D20" i="1"/>
  <c r="E20" i="1" l="1"/>
  <c r="F20" i="1" l="1"/>
  <c r="H20" i="1" l="1"/>
  <c r="G20" i="1"/>
  <c r="H13" i="4" l="1"/>
  <c r="C5" i="1"/>
  <c r="D10" i="1"/>
  <c r="H11" i="1"/>
  <c r="I1" i="5" s="1"/>
  <c r="G11" i="1"/>
  <c r="G3" i="4" s="1"/>
  <c r="F11" i="1"/>
  <c r="G1" i="5" s="1"/>
  <c r="E11" i="1"/>
  <c r="F1" i="5" s="1"/>
  <c r="B11" i="1"/>
  <c r="C1" i="5" s="1"/>
  <c r="C11" i="1"/>
  <c r="C3" i="4" s="1"/>
  <c r="F12" i="1"/>
  <c r="C12" i="1"/>
  <c r="D18" i="1"/>
  <c r="D15" i="1" s="1"/>
  <c r="H18" i="1"/>
  <c r="H15" i="1" s="1"/>
  <c r="C49" i="5"/>
  <c r="D49" i="5"/>
  <c r="E49" i="5"/>
  <c r="K2" i="5"/>
  <c r="K4" i="5"/>
  <c r="M2" i="5"/>
  <c r="M4" i="5"/>
  <c r="O2" i="5"/>
  <c r="U2" i="5"/>
  <c r="U4" i="5"/>
  <c r="S2" i="5"/>
  <c r="S4" i="5"/>
  <c r="C19" i="4"/>
  <c r="D19" i="4"/>
  <c r="E19" i="4"/>
  <c r="B19" i="4"/>
  <c r="D13" i="4"/>
  <c r="C14" i="4"/>
  <c r="D14" i="4"/>
  <c r="E14" i="4"/>
  <c r="B14" i="4"/>
  <c r="B13" i="4"/>
  <c r="C9" i="4"/>
  <c r="D9" i="4"/>
  <c r="E9" i="4"/>
  <c r="C10" i="4"/>
  <c r="D10" i="4"/>
  <c r="E10" i="4"/>
  <c r="F10" i="4"/>
  <c r="G10" i="4"/>
  <c r="H10" i="4"/>
  <c r="C17" i="4"/>
  <c r="D17" i="4"/>
  <c r="E17" i="4"/>
  <c r="F17" i="4"/>
  <c r="G17" i="4"/>
  <c r="H17" i="4"/>
  <c r="E11" i="4"/>
  <c r="B17" i="4"/>
  <c r="B10" i="4"/>
  <c r="B9" i="4"/>
  <c r="G19" i="4"/>
  <c r="F19" i="4"/>
  <c r="G13" i="4"/>
  <c r="E13" i="4"/>
  <c r="F13" i="4"/>
  <c r="G18" i="1"/>
  <c r="G15" i="1" s="1"/>
  <c r="G26" i="1" s="1"/>
  <c r="G28" i="1" s="1"/>
  <c r="F18" i="1"/>
  <c r="F15" i="1" s="1"/>
  <c r="E18" i="1"/>
  <c r="E15" i="1" s="1"/>
  <c r="E26" i="1" s="1"/>
  <c r="E28" i="1" s="1"/>
  <c r="C11" i="4"/>
  <c r="B11" i="4"/>
  <c r="F9" i="4"/>
  <c r="C12" i="4"/>
  <c r="D12" i="4"/>
  <c r="E12" i="4"/>
  <c r="F12" i="4"/>
  <c r="G12" i="4"/>
  <c r="H12" i="4"/>
  <c r="B12" i="4"/>
  <c r="B16" i="4"/>
  <c r="D16" i="4"/>
  <c r="C5" i="4"/>
  <c r="C4" i="4" s="1"/>
  <c r="D5" i="4"/>
  <c r="D4" i="4"/>
  <c r="E5" i="4"/>
  <c r="E4" i="4" s="1"/>
  <c r="E39" i="4" s="1"/>
  <c r="F5" i="4"/>
  <c r="F4" i="4" s="1"/>
  <c r="G5" i="4"/>
  <c r="G4" i="4" s="1"/>
  <c r="G39" i="4" s="1"/>
  <c r="H5" i="4"/>
  <c r="B5" i="4"/>
  <c r="B4" i="4" s="1"/>
  <c r="E16" i="4"/>
  <c r="C16" i="4"/>
  <c r="D3" i="4"/>
  <c r="E2" i="8" s="1"/>
  <c r="D10" i="8"/>
  <c r="D12" i="8"/>
  <c r="E10" i="8"/>
  <c r="E12" i="8"/>
  <c r="F10" i="8"/>
  <c r="F12" i="8"/>
  <c r="G10" i="8"/>
  <c r="G12" i="8"/>
  <c r="H10" i="8"/>
  <c r="H12" i="8"/>
  <c r="C10" i="8"/>
  <c r="C12" i="8"/>
  <c r="D3" i="8"/>
  <c r="E3" i="8"/>
  <c r="E9" i="8"/>
  <c r="E13" i="8"/>
  <c r="F3" i="8"/>
  <c r="G3" i="8"/>
  <c r="G9" i="8"/>
  <c r="G13" i="8"/>
  <c r="H3" i="8"/>
  <c r="H9" i="8"/>
  <c r="H13" i="8"/>
  <c r="C3" i="8"/>
  <c r="C9" i="8"/>
  <c r="C13" i="8"/>
  <c r="F5" i="8"/>
  <c r="F9" i="8"/>
  <c r="F13" i="8"/>
  <c r="G5" i="8"/>
  <c r="H5" i="8"/>
  <c r="D5" i="8"/>
  <c r="D9" i="8"/>
  <c r="D13" i="8"/>
  <c r="E5" i="8"/>
  <c r="C5" i="8"/>
  <c r="I46" i="5"/>
  <c r="D46" i="5"/>
  <c r="C46" i="5"/>
  <c r="C32" i="5"/>
  <c r="D32" i="5"/>
  <c r="E32" i="5"/>
  <c r="C25" i="5"/>
  <c r="C27" i="5"/>
  <c r="B43" i="5"/>
  <c r="C41" i="5"/>
  <c r="E39" i="5"/>
  <c r="F39" i="5"/>
  <c r="B18" i="5"/>
  <c r="C18" i="5"/>
  <c r="D20" i="5"/>
  <c r="B11" i="5"/>
  <c r="C11" i="5"/>
  <c r="D18" i="5"/>
  <c r="E18" i="5"/>
  <c r="E1" i="5"/>
  <c r="B12" i="1"/>
  <c r="D12" i="1"/>
  <c r="C18" i="1"/>
  <c r="C15" i="1" s="1"/>
  <c r="C13" i="4"/>
  <c r="D25" i="5"/>
  <c r="E25" i="5"/>
  <c r="E41" i="5"/>
  <c r="B18" i="1"/>
  <c r="B15" i="1" s="1"/>
  <c r="B20" i="4"/>
  <c r="F11" i="4"/>
  <c r="Q2" i="5"/>
  <c r="Q4" i="5"/>
  <c r="O4" i="5"/>
  <c r="G11" i="4"/>
  <c r="H19" i="4"/>
  <c r="H11" i="4"/>
  <c r="D11" i="4"/>
  <c r="F14" i="4"/>
  <c r="F16" i="4"/>
  <c r="E12" i="1"/>
  <c r="E4" i="5"/>
  <c r="H14" i="4"/>
  <c r="G14" i="4"/>
  <c r="G9" i="4"/>
  <c r="D20" i="4"/>
  <c r="G16" i="4"/>
  <c r="E6" i="5"/>
  <c r="H9" i="4"/>
  <c r="G12" i="1"/>
  <c r="H12" i="1"/>
  <c r="H16" i="4"/>
  <c r="D25" i="4"/>
  <c r="H4" i="4"/>
  <c r="F18" i="5"/>
  <c r="F20" i="5"/>
  <c r="I3" i="5"/>
  <c r="F3" i="5"/>
  <c r="G3" i="5"/>
  <c r="H3" i="5"/>
  <c r="D11" i="5"/>
  <c r="C44" i="5"/>
  <c r="C47" i="5"/>
  <c r="E34" i="5"/>
  <c r="F32" i="5"/>
  <c r="F34" i="5"/>
  <c r="F25" i="5"/>
  <c r="F27" i="5"/>
  <c r="E27" i="5"/>
  <c r="F41" i="5"/>
  <c r="G39" i="5"/>
  <c r="B44" i="5"/>
  <c r="D29" i="4"/>
  <c r="C20" i="5"/>
  <c r="C34" i="5"/>
  <c r="E20" i="5"/>
  <c r="H49" i="5"/>
  <c r="G46" i="5"/>
  <c r="E11" i="5"/>
  <c r="D44" i="5"/>
  <c r="D47" i="5"/>
  <c r="G49" i="5"/>
  <c r="F46" i="5"/>
  <c r="G32" i="5"/>
  <c r="G34" i="5"/>
  <c r="F4" i="5"/>
  <c r="F49" i="5"/>
  <c r="E46" i="5"/>
  <c r="H39" i="5"/>
  <c r="C43" i="5"/>
  <c r="H46" i="5"/>
  <c r="I49" i="5"/>
  <c r="G25" i="5"/>
  <c r="G27" i="5"/>
  <c r="G41" i="5"/>
  <c r="D13" i="5"/>
  <c r="G18" i="5"/>
  <c r="G20" i="5"/>
  <c r="I39" i="5"/>
  <c r="I41" i="5"/>
  <c r="G4" i="5"/>
  <c r="F6" i="5"/>
  <c r="H34" i="5"/>
  <c r="H32" i="5"/>
  <c r="F11" i="5"/>
  <c r="F44" i="5"/>
  <c r="F47" i="5"/>
  <c r="E44" i="5"/>
  <c r="E47" i="5"/>
  <c r="E13" i="5"/>
  <c r="E43" i="5"/>
  <c r="H18" i="5"/>
  <c r="H20" i="5"/>
  <c r="H25" i="5"/>
  <c r="H27" i="5"/>
  <c r="H41" i="5"/>
  <c r="F13" i="5"/>
  <c r="G11" i="5"/>
  <c r="G13" i="5"/>
  <c r="H4" i="5"/>
  <c r="G44" i="5"/>
  <c r="G47" i="5"/>
  <c r="H6" i="5"/>
  <c r="I32" i="5"/>
  <c r="I34" i="5"/>
  <c r="I25" i="5"/>
  <c r="I27" i="5"/>
  <c r="I18" i="5"/>
  <c r="I20" i="5"/>
  <c r="F43" i="5"/>
  <c r="G6" i="5"/>
  <c r="G43" i="5"/>
  <c r="I4" i="5"/>
  <c r="I6" i="5"/>
  <c r="H11" i="5"/>
  <c r="I11" i="5"/>
  <c r="I13" i="5"/>
  <c r="I43" i="5"/>
  <c r="H13" i="5"/>
  <c r="H43" i="5"/>
  <c r="I44" i="5"/>
  <c r="I47" i="5"/>
  <c r="H44" i="5"/>
  <c r="H47" i="5"/>
  <c r="B26" i="1" l="1"/>
  <c r="B28" i="1" s="1"/>
  <c r="B30" i="1" s="1"/>
  <c r="B8" i="4"/>
  <c r="E20" i="4"/>
  <c r="G20" i="4"/>
  <c r="C39" i="4"/>
  <c r="H39" i="4"/>
  <c r="F39" i="4"/>
  <c r="H26" i="1"/>
  <c r="H28" i="1" s="1"/>
  <c r="D26" i="1"/>
  <c r="D28" i="1" s="1"/>
  <c r="D30" i="1" s="1"/>
  <c r="C8" i="4"/>
  <c r="C15" i="4" s="1"/>
  <c r="G8" i="4"/>
  <c r="G15" i="4" s="1"/>
  <c r="F8" i="4"/>
  <c r="F15" i="4" s="1"/>
  <c r="D8" i="4"/>
  <c r="D15" i="4" s="1"/>
  <c r="E8" i="4"/>
  <c r="E15" i="4" s="1"/>
  <c r="B15" i="4"/>
  <c r="C26" i="1"/>
  <c r="C28" i="1" s="1"/>
  <c r="H8" i="4"/>
  <c r="H15" i="4" s="1"/>
  <c r="F26" i="1"/>
  <c r="F28" i="1" s="1"/>
  <c r="C29" i="4"/>
  <c r="C25" i="4"/>
  <c r="D2" i="8"/>
  <c r="G25" i="4"/>
  <c r="H2" i="8"/>
  <c r="G29" i="4"/>
  <c r="F3" i="4"/>
  <c r="D1" i="5"/>
  <c r="B3" i="4"/>
  <c r="H3" i="4"/>
  <c r="E3" i="4"/>
  <c r="H1" i="5"/>
  <c r="C20" i="4" l="1"/>
  <c r="B30" i="4"/>
  <c r="B18" i="4"/>
  <c r="B36" i="4" s="1"/>
  <c r="F18" i="4"/>
  <c r="F30" i="4"/>
  <c r="D18" i="4"/>
  <c r="D30" i="4"/>
  <c r="C30" i="4"/>
  <c r="C18" i="4"/>
  <c r="G18" i="4"/>
  <c r="G21" i="4" s="1"/>
  <c r="G32" i="4" s="1"/>
  <c r="G30" i="4"/>
  <c r="G30" i="1"/>
  <c r="F20" i="4"/>
  <c r="E18" i="4"/>
  <c r="E30" i="4"/>
  <c r="H18" i="4"/>
  <c r="H30" i="4"/>
  <c r="E30" i="1"/>
  <c r="H20" i="4"/>
  <c r="G2" i="8"/>
  <c r="F29" i="4"/>
  <c r="F25" i="4"/>
  <c r="H25" i="4"/>
  <c r="H29" i="4"/>
  <c r="E25" i="4"/>
  <c r="E29" i="4"/>
  <c r="F2" i="8"/>
  <c r="B25" i="4"/>
  <c r="C2" i="8"/>
  <c r="B29" i="4"/>
  <c r="B31" i="4" l="1"/>
  <c r="D36" i="4"/>
  <c r="D31" i="4"/>
  <c r="D21" i="4"/>
  <c r="D32" i="4" s="1"/>
  <c r="F30" i="1"/>
  <c r="G36" i="4"/>
  <c r="G31" i="4"/>
  <c r="E36" i="4"/>
  <c r="E31" i="4"/>
  <c r="H31" i="4"/>
  <c r="H36" i="4"/>
  <c r="C36" i="4"/>
  <c r="C31" i="4"/>
  <c r="F36" i="4"/>
  <c r="F31" i="4"/>
  <c r="F21" i="4"/>
  <c r="F32" i="4" s="1"/>
  <c r="C30" i="1"/>
  <c r="H30" i="1"/>
  <c r="G23" i="4"/>
  <c r="G35" i="4" s="1"/>
  <c r="C21" i="4"/>
  <c r="C32" i="4" s="1"/>
  <c r="D23" i="4"/>
  <c r="D35" i="4" s="1"/>
  <c r="B21" i="4"/>
  <c r="B32" i="4" s="1"/>
  <c r="H21" i="4"/>
  <c r="H32" i="4" s="1"/>
  <c r="E21" i="4"/>
  <c r="E32" i="4" s="1"/>
  <c r="F23" i="4" l="1"/>
  <c r="F35" i="4" s="1"/>
  <c r="C23" i="4"/>
  <c r="C35" i="4" s="1"/>
  <c r="E23" i="4"/>
  <c r="E35" i="4" s="1"/>
  <c r="H23" i="4"/>
  <c r="H35" i="4" s="1"/>
  <c r="B23" i="4"/>
  <c r="B35" i="4" s="1"/>
</calcChain>
</file>

<file path=xl/comments1.xml><?xml version="1.0" encoding="utf-8"?>
<comments xmlns="http://schemas.openxmlformats.org/spreadsheetml/2006/main">
  <authors>
    <author/>
  </authors>
  <commentList>
    <comment ref="C11" authorId="0" shapeId="0">
      <text>
        <r>
          <rPr>
            <b/>
            <sz val="9"/>
            <color indexed="8"/>
            <rFont val="Tahoma"/>
            <family val="2"/>
            <charset val="238"/>
          </rPr>
          <t xml:space="preserve">FKIP:
</t>
        </r>
        <r>
          <rPr>
            <sz val="9"/>
            <color indexed="8"/>
            <rFont val="Tahoma"/>
            <family val="2"/>
            <charset val="238"/>
          </rPr>
          <t>Należy wpisać liczbę rozliczonych miesięcy roku bieżącego, za które załączone zostały dokumenty finansowe.</t>
        </r>
      </text>
    </comment>
    <comment ref="E19" authorId="0" shapeId="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F19" authorId="0" shapeId="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G19" authorId="0" shapeId="0">
      <text>
        <r>
          <rPr>
            <b/>
            <sz val="9"/>
            <color indexed="8"/>
            <rFont val="Tahoma"/>
            <family val="2"/>
            <charset val="238"/>
          </rPr>
          <t xml:space="preserve">FKIP:
</t>
        </r>
        <r>
          <rPr>
            <sz val="9"/>
            <color indexed="8"/>
            <rFont val="Tahoma"/>
            <family val="2"/>
            <charset val="238"/>
          </rPr>
          <t>W przypadku planowanego zwiększenia zatrudnienia należy to uwzględnić w kosztach wynagrodzeń.</t>
        </r>
      </text>
    </comment>
    <comment ref="D21" authorId="0" shapeId="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E21" authorId="0" shapeId="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F21" authorId="0" shapeId="0">
      <text>
        <r>
          <rPr>
            <b/>
            <sz val="9"/>
            <color indexed="8"/>
            <rFont val="Tahoma"/>
            <family val="2"/>
            <charset val="238"/>
          </rPr>
          <t xml:space="preserve">FKIP:
</t>
        </r>
        <r>
          <rPr>
            <sz val="9"/>
            <color indexed="8"/>
            <rFont val="Tahoma"/>
            <family val="2"/>
            <charset val="238"/>
          </rPr>
          <t>Należy uwzględnić również amortyzację środków trwałych zakupowanych z wnioskowanej pożyczki.</t>
        </r>
      </text>
    </comment>
    <comment ref="G21" authorId="0" shapeId="0">
      <text>
        <r>
          <rPr>
            <b/>
            <sz val="9"/>
            <color indexed="8"/>
            <rFont val="Tahoma"/>
            <family val="2"/>
            <charset val="238"/>
          </rPr>
          <t>FKIP</t>
        </r>
        <r>
          <rPr>
            <sz val="9"/>
            <color indexed="8"/>
            <rFont val="Tahoma"/>
            <family val="2"/>
            <charset val="238"/>
          </rPr>
          <t>:
Należy uwzględnić również amortyzację środków trwałych zakupowanych z wnioskowanej pożyczki.</t>
        </r>
      </text>
    </comment>
    <comment ref="B22" authorId="0" shapeId="0">
      <text>
        <r>
          <rPr>
            <b/>
            <sz val="9"/>
            <color indexed="8"/>
            <rFont val="Tahoma"/>
            <family val="2"/>
            <charset val="238"/>
          </rPr>
          <t xml:space="preserve">FKIP:
</t>
        </r>
        <r>
          <rPr>
            <sz val="9"/>
            <color indexed="8"/>
            <rFont val="Tahoma"/>
            <family val="2"/>
            <charset val="238"/>
          </rPr>
          <t>M.in. Odsetki od posiadanych zobowiązań, opłaty bankowe itp.</t>
        </r>
      </text>
    </comment>
    <comment ref="C22" authorId="0" shapeId="0">
      <text>
        <r>
          <rPr>
            <b/>
            <sz val="9"/>
            <color indexed="8"/>
            <rFont val="Tahoma"/>
            <family val="2"/>
            <charset val="238"/>
          </rPr>
          <t xml:space="preserve">FKIP:
</t>
        </r>
        <r>
          <rPr>
            <sz val="9"/>
            <color indexed="8"/>
            <rFont val="Tahoma"/>
            <family val="2"/>
            <charset val="238"/>
          </rPr>
          <t>M.in. Odsetki od posiadanych zobowiązań, opłaty bankowe itp.</t>
        </r>
      </text>
    </comment>
    <comment ref="D22" authorId="0" shapeId="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E22" authorId="0" shapeId="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F22" authorId="0" shapeId="0">
      <text>
        <r>
          <rPr>
            <b/>
            <sz val="9"/>
            <color indexed="8"/>
            <rFont val="Tahoma"/>
            <family val="2"/>
            <charset val="238"/>
          </rPr>
          <t>FKIP</t>
        </r>
        <r>
          <rPr>
            <sz val="9"/>
            <color indexed="8"/>
            <rFont val="Tahoma"/>
            <family val="2"/>
            <charset val="238"/>
          </rPr>
          <t>:
Należy uwzględnić również odsetki od wnioskowanej pożyczki.</t>
        </r>
      </text>
    </comment>
    <comment ref="G22" authorId="0" shapeId="0">
      <text>
        <r>
          <rPr>
            <b/>
            <sz val="9"/>
            <color indexed="8"/>
            <rFont val="Tahoma"/>
            <family val="2"/>
            <charset val="238"/>
          </rPr>
          <t xml:space="preserve">FKIP:
</t>
        </r>
        <r>
          <rPr>
            <sz val="9"/>
            <color indexed="8"/>
            <rFont val="Tahoma"/>
            <family val="2"/>
            <charset val="238"/>
          </rPr>
          <t>Należy uwzględnić również odsetki od wnioskowanej pożyczki.</t>
        </r>
      </text>
    </comment>
    <comment ref="B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C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D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E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F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G23"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List>
</comments>
</file>

<file path=xl/comments2.xml><?xml version="1.0" encoding="utf-8"?>
<comments xmlns="http://schemas.openxmlformats.org/spreadsheetml/2006/main">
  <authors>
    <author/>
  </authors>
  <commentList>
    <comment ref="B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C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D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E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F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G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 ref="H11" authorId="0" shapeId="0">
      <text>
        <r>
          <rPr>
            <b/>
            <sz val="9"/>
            <color indexed="8"/>
            <rFont val="Tahoma"/>
            <family val="2"/>
            <charset val="238"/>
          </rPr>
          <t xml:space="preserve">FKIP:
</t>
        </r>
        <r>
          <rPr>
            <sz val="9"/>
            <color indexed="8"/>
            <rFont val="Tahoma"/>
            <family val="2"/>
            <charset val="238"/>
          </rPr>
          <t>Pozostałe wydatki pomniejszone o amortyzację i koszty finansowe.</t>
        </r>
      </text>
    </comment>
  </commentList>
</comments>
</file>

<file path=xl/sharedStrings.xml><?xml version="1.0" encoding="utf-8"?>
<sst xmlns="http://schemas.openxmlformats.org/spreadsheetml/2006/main" count="120" uniqueCount="94">
  <si>
    <t>dot. wykonania i planu na okres pożyczki dla przedsiębiorstw prowadzących uproszczoną księgowość</t>
  </si>
  <si>
    <t>Okres finansowania</t>
  </si>
  <si>
    <t>Wykonanie</t>
  </si>
  <si>
    <t>Prognoza na okres spłaty pożyczki</t>
  </si>
  <si>
    <t>n+1</t>
  </si>
  <si>
    <t>n+2</t>
  </si>
  <si>
    <t>n+3</t>
  </si>
  <si>
    <t>n+4</t>
  </si>
  <si>
    <t>I. PRZYCHÓD (1+2)</t>
  </si>
  <si>
    <t>II. KOSZTY UZYSKANIA PRZYCHODÓW (1+2+3+4-5)</t>
  </si>
  <si>
    <t>a. wynagrodzenia w gotówce i naturze (poz. 12 pkpir)</t>
  </si>
  <si>
    <t>b. pozostałe wydatki (poz. 13 pkpir), w tym:</t>
  </si>
  <si>
    <t>III. DOCHÓD BRUTTO (I-II)</t>
  </si>
  <si>
    <t>IV. WYNIK FINANSOWY BRUTTO (III-6)</t>
  </si>
  <si>
    <t>V. WYNIK FINANSOWY NETTO (IV-7)</t>
  </si>
  <si>
    <t xml:space="preserve">Spłacone raty kredytów i pożyczek </t>
  </si>
  <si>
    <t>.......................................</t>
  </si>
  <si>
    <t>.....................................</t>
  </si>
  <si>
    <t>(miejscowość, data)</t>
  </si>
  <si>
    <t>(pieczęć i podpis Wnioskodawcy)</t>
  </si>
  <si>
    <t>Załącznik do arkusza oceny wniosku o pożyczkę</t>
  </si>
  <si>
    <t>Rachunek zysków i strat przedsiębiorcy</t>
  </si>
  <si>
    <t>Wyszczególnienie</t>
  </si>
  <si>
    <t>1. Przychody ze sprzedaży, w tym:</t>
  </si>
  <si>
    <t>.</t>
  </si>
  <si>
    <t>Spłacone raty kredytów</t>
  </si>
  <si>
    <t>Wskaźniki finansowe przedsiębiorcy</t>
  </si>
  <si>
    <t>Wskaźniki rentowności</t>
  </si>
  <si>
    <t>Wskaźnik rentowności netto (%)</t>
  </si>
  <si>
    <t>Wskaźniki obslugi zadłużenia</t>
  </si>
  <si>
    <t>Wskaźnik zdolności do obsługi zadłużenia</t>
  </si>
  <si>
    <t>Wskaźnik pokrycia zobowiązań odsetkowych</t>
  </si>
  <si>
    <t>Inkubator</t>
  </si>
  <si>
    <t>Transza</t>
  </si>
  <si>
    <t>Spłata</t>
  </si>
  <si>
    <t>Saldo</t>
  </si>
  <si>
    <t>stopa %</t>
  </si>
  <si>
    <t xml:space="preserve">Odsetki </t>
  </si>
  <si>
    <t>saldo w PLN</t>
  </si>
  <si>
    <t>Odsetki w PLN</t>
  </si>
  <si>
    <t>ODSETKI RAZEM</t>
  </si>
  <si>
    <t>KREDYTY RAZEM</t>
  </si>
  <si>
    <t>KRÓTKOTERMINOWE</t>
  </si>
  <si>
    <t>DŁUGOTERMINOWE</t>
  </si>
  <si>
    <t>spłacone raty</t>
  </si>
  <si>
    <t>koszty utrzymnia</t>
  </si>
  <si>
    <t>limity</t>
  </si>
  <si>
    <t>kredyty</t>
  </si>
  <si>
    <t xml:space="preserve">koszty utrzymania </t>
  </si>
  <si>
    <t>Dochody</t>
  </si>
  <si>
    <t>koszty utrzymania do rachunku wyników</t>
  </si>
  <si>
    <t xml:space="preserve">dochody żona </t>
  </si>
  <si>
    <t>dochody mąż</t>
  </si>
  <si>
    <t xml:space="preserve">   - amortyzacja</t>
  </si>
  <si>
    <t xml:space="preserve">   - koszty finansowe</t>
  </si>
  <si>
    <t xml:space="preserve">   - inne………………</t>
  </si>
  <si>
    <t>Nazwa firmy:</t>
  </si>
  <si>
    <r>
      <t>1.</t>
    </r>
    <r>
      <rPr>
        <sz val="9"/>
        <color indexed="8"/>
        <rFont val="Times New Roman"/>
        <family val="1"/>
        <charset val="238"/>
      </rPr>
      <t xml:space="preserve">     </t>
    </r>
    <r>
      <rPr>
        <sz val="9"/>
        <color indexed="8"/>
        <rFont val="Arial"/>
        <family val="2"/>
        <charset val="238"/>
      </rPr>
      <t>wartość sprzedanych towarów i usług (poz.7 pkpir)</t>
    </r>
  </si>
  <si>
    <r>
      <t>2.</t>
    </r>
    <r>
      <rPr>
        <sz val="9"/>
        <color indexed="8"/>
        <rFont val="Times New Roman"/>
        <family val="1"/>
        <charset val="238"/>
      </rPr>
      <t xml:space="preserve">     </t>
    </r>
    <r>
      <rPr>
        <sz val="9"/>
        <color indexed="8"/>
        <rFont val="Arial"/>
        <family val="2"/>
        <charset val="238"/>
      </rPr>
      <t>pozostałe przychody (poz. 8 pkpir)</t>
    </r>
  </si>
  <si>
    <r>
      <t>1.</t>
    </r>
    <r>
      <rPr>
        <sz val="9"/>
        <color indexed="8"/>
        <rFont val="Times New Roman"/>
        <family val="1"/>
        <charset val="238"/>
      </rPr>
      <t xml:space="preserve">     </t>
    </r>
    <r>
      <rPr>
        <sz val="9"/>
        <color indexed="8"/>
        <rFont val="Arial"/>
        <family val="2"/>
        <charset val="238"/>
      </rPr>
      <t>zakup towarów handlowych i materiałów wg cen zakupu (poz. 10 pkpir)</t>
    </r>
  </si>
  <si>
    <r>
      <t>2.</t>
    </r>
    <r>
      <rPr>
        <sz val="9"/>
        <color indexed="8"/>
        <rFont val="Times New Roman"/>
        <family val="1"/>
        <charset val="238"/>
      </rPr>
      <t xml:space="preserve">     </t>
    </r>
    <r>
      <rPr>
        <sz val="9"/>
        <color indexed="8"/>
        <rFont val="Arial"/>
        <family val="2"/>
        <charset val="238"/>
      </rPr>
      <t>koszty uboczne zakupu (poz. 11 pkpir)</t>
    </r>
  </si>
  <si>
    <r>
      <t>3.</t>
    </r>
    <r>
      <rPr>
        <b/>
        <sz val="9"/>
        <color indexed="8"/>
        <rFont val="Times New Roman"/>
        <family val="1"/>
        <charset val="238"/>
      </rPr>
      <t xml:space="preserve">     </t>
    </r>
    <r>
      <rPr>
        <b/>
        <sz val="9"/>
        <color indexed="8"/>
        <rFont val="Arial"/>
        <family val="2"/>
        <charset val="238"/>
      </rPr>
      <t>RAZEM WYDATKI  (poz. 14 pkpir)</t>
    </r>
  </si>
  <si>
    <r>
      <t>4.</t>
    </r>
    <r>
      <rPr>
        <sz val="9"/>
        <color indexed="8"/>
        <rFont val="Times New Roman"/>
        <family val="1"/>
        <charset val="238"/>
      </rPr>
      <t> </t>
    </r>
    <r>
      <rPr>
        <sz val="9"/>
        <color indexed="8"/>
        <rFont val="Arial"/>
        <family val="2"/>
        <charset val="238"/>
      </rPr>
      <t>wartość spisu z natury na początek roku podatkowego</t>
    </r>
  </si>
  <si>
    <r>
      <t>5.</t>
    </r>
    <r>
      <rPr>
        <sz val="9"/>
        <color indexed="8"/>
        <rFont val="Times New Roman"/>
        <family val="1"/>
        <charset val="238"/>
      </rPr>
      <t> </t>
    </r>
    <r>
      <rPr>
        <sz val="9"/>
        <color indexed="8"/>
        <rFont val="Arial"/>
        <family val="2"/>
        <charset val="238"/>
      </rPr>
      <t>wartość spisu z natury na koniec roku podatkowego</t>
    </r>
  </si>
  <si>
    <t>6. składki na ubezpieczenie społeczne właścicieli + ubezpieczenie zdrowotne</t>
  </si>
  <si>
    <r>
      <t>7.</t>
    </r>
    <r>
      <rPr>
        <sz val="9"/>
        <color indexed="8"/>
        <rFont val="Times New Roman"/>
        <family val="1"/>
        <charset val="238"/>
      </rPr>
      <t> </t>
    </r>
    <r>
      <rPr>
        <sz val="9"/>
        <color indexed="8"/>
        <rFont val="Arial"/>
        <family val="2"/>
        <charset val="238"/>
      </rPr>
      <t>podatek dochodowy</t>
    </r>
  </si>
  <si>
    <t>2. Koszty działalności, w tym:</t>
  </si>
  <si>
    <t>Ocena dynamiki przychodów</t>
  </si>
  <si>
    <t>Wskaźnik dynamiki przychodów</t>
  </si>
  <si>
    <t>Ocena majatku trwałego</t>
  </si>
  <si>
    <t>Stopień umorzenia majatku trwałego z wyłączeniem gruntów, budynków i budowli</t>
  </si>
  <si>
    <t>RACHUNEK PRZYCHODÓW I KOSZTÓW</t>
  </si>
  <si>
    <t>Zał nr …………... do wniosku o pożyczkę</t>
  </si>
  <si>
    <t>….</t>
  </si>
  <si>
    <r>
      <t xml:space="preserve">Dane na koniec ostatniego </t>
    </r>
    <r>
      <rPr>
        <u/>
        <sz val="9"/>
        <rFont val="Arial"/>
        <family val="2"/>
        <charset val="238"/>
      </rPr>
      <t>zatwierdzonego</t>
    </r>
    <r>
      <rPr>
        <sz val="9"/>
        <rFont val="Arial"/>
        <family val="2"/>
        <charset val="238"/>
      </rPr>
      <t xml:space="preserve"> okresu</t>
    </r>
  </si>
  <si>
    <t>Dane na koniec ostatniego  okresu rocznego (n)</t>
  </si>
  <si>
    <t>Wskaźnik rentowności brutto (%)</t>
  </si>
  <si>
    <t>Wskaźnik rentowności sprzedaży (%)</t>
  </si>
  <si>
    <t>1.1 Ze sprzedaży produktów, towarów i usług</t>
  </si>
  <si>
    <t>2.2 Koszty osobowe</t>
  </si>
  <si>
    <t>2.3 Amortyzacja</t>
  </si>
  <si>
    <t>2.4 Pozostałe koszty</t>
  </si>
  <si>
    <t>2.5 Towary wg cen zakupu</t>
  </si>
  <si>
    <t>2.6 Zapas początkowy</t>
  </si>
  <si>
    <t>2.7 Zapas końcowy</t>
  </si>
  <si>
    <t>3.1 Pozostałe przychody</t>
  </si>
  <si>
    <t>3.2 Koszty finansowe</t>
  </si>
  <si>
    <t>4.1 Składki ZUS właściciela + składka zdrowotna</t>
  </si>
  <si>
    <t>4. Zysk brutto (3+3.1-3.2)</t>
  </si>
  <si>
    <t>3. Zysk ze sprzedaży (1.-2.)</t>
  </si>
  <si>
    <t>4.2 Podatek dochodowy</t>
  </si>
  <si>
    <t>5. Zysk netto (4-5-6)</t>
  </si>
  <si>
    <t>6. Koszty utrzymania właściciela</t>
  </si>
  <si>
    <t>7. Zysk do dyspozycji (7-8)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</si>
</sst>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_);[Red]&quot;($&quot;#,##0\)"/>
    <numFmt numFmtId="165" formatCode="\$#,##0\ ;&quot;($&quot;#,##0\)"/>
    <numFmt numFmtId="166" formatCode="\$#,##0.00_);[Red]&quot;($&quot;#,##0.00\)"/>
    <numFmt numFmtId="167" formatCode="dd\ mmm&quot; yy&quot;"/>
    <numFmt numFmtId="168" formatCode="_-* #,##0.00\ _z_ł_-;\-* #,##0.00\ _z_ł_-;_-* \-??\ _z_ł_-;_-@_-"/>
    <numFmt numFmtId="169" formatCode="#,##0.0"/>
    <numFmt numFmtId="170" formatCode="0.0%"/>
    <numFmt numFmtId="171" formatCode="0.0"/>
    <numFmt numFmtId="172" formatCode="0.000"/>
    <numFmt numFmtId="173" formatCode="#,##0.00_ ;[Red]\-#,##0.00\ "/>
    <numFmt numFmtId="174" formatCode="_-* #,##0.0\ _z_ł_-;\-* #,##0.0\ _z_ł_-;_-* \-??\ _z_ł_-;_-@_-"/>
    <numFmt numFmtId="175" formatCode="_-* #,##0.0\ _z_ł_-;\-* #,##0.0\ _z_ł_-;_-* &quot;-&quot;??\ _z_ł_-;_-@_-"/>
  </numFmts>
  <fonts count="54">
    <font>
      <sz val="10"/>
      <name val="Arial CE"/>
      <family val="2"/>
      <charset val="238"/>
    </font>
    <font>
      <b/>
      <sz val="10"/>
      <name val="Arial"/>
      <family val="2"/>
      <charset val="238"/>
    </font>
    <font>
      <sz val="10"/>
      <name val="Arial"/>
      <family val="2"/>
      <charset val="238"/>
    </font>
    <font>
      <b/>
      <sz val="10"/>
      <color indexed="10"/>
      <name val="Times New Roman CE"/>
      <family val="1"/>
      <charset val="238"/>
    </font>
    <font>
      <b/>
      <sz val="12"/>
      <name val="Arial"/>
      <family val="2"/>
      <charset val="238"/>
    </font>
    <font>
      <b/>
      <sz val="18"/>
      <color indexed="22"/>
      <name val="Arial"/>
      <family val="2"/>
      <charset val="238"/>
    </font>
    <font>
      <b/>
      <sz val="12"/>
      <color indexed="22"/>
      <name val="Arial"/>
      <family val="2"/>
      <charset val="238"/>
    </font>
    <font>
      <b/>
      <sz val="11"/>
      <name val="Arial"/>
      <family val="2"/>
      <charset val="238"/>
    </font>
    <font>
      <sz val="12"/>
      <name val="SwitzerlandCondensed"/>
      <family val="2"/>
      <charset val="238"/>
    </font>
    <font>
      <sz val="10"/>
      <color indexed="10"/>
      <name val="Arial CE"/>
      <family val="2"/>
      <charset val="238"/>
    </font>
    <font>
      <i/>
      <sz val="9"/>
      <name val="Arial CE"/>
      <family val="2"/>
      <charset val="238"/>
    </font>
    <font>
      <b/>
      <sz val="12"/>
      <name val="Arial CE"/>
      <family val="2"/>
      <charset val="238"/>
    </font>
    <font>
      <b/>
      <sz val="9"/>
      <name val="Arial CE"/>
      <family val="2"/>
      <charset val="238"/>
    </font>
    <font>
      <sz val="9"/>
      <name val="Arial"/>
      <family val="2"/>
      <charset val="238"/>
    </font>
    <font>
      <b/>
      <sz val="9"/>
      <color indexed="8"/>
      <name val="Tahoma"/>
      <family val="2"/>
      <charset val="238"/>
    </font>
    <font>
      <sz val="9"/>
      <color indexed="8"/>
      <name val="Tahoma"/>
      <family val="2"/>
      <charset val="238"/>
    </font>
    <font>
      <b/>
      <sz val="9"/>
      <color indexed="8"/>
      <name val="Arial"/>
      <family val="2"/>
      <charset val="238"/>
    </font>
    <font>
      <sz val="9"/>
      <color indexed="8"/>
      <name val="Arial"/>
      <family val="2"/>
      <charset val="238"/>
    </font>
    <font>
      <i/>
      <sz val="9"/>
      <color indexed="8"/>
      <name val="Arial"/>
      <family val="2"/>
      <charset val="238"/>
    </font>
    <font>
      <b/>
      <sz val="8"/>
      <name val="Arial CE"/>
      <family val="2"/>
      <charset val="238"/>
    </font>
    <font>
      <i/>
      <sz val="8"/>
      <name val="Arial CE"/>
      <family val="2"/>
      <charset val="238"/>
    </font>
    <font>
      <sz val="9"/>
      <name val="Arial CE"/>
      <family val="2"/>
      <charset val="238"/>
    </font>
    <font>
      <sz val="10"/>
      <name val="Arial CE"/>
      <family val="2"/>
      <charset val="238"/>
    </font>
    <font>
      <sz val="10"/>
      <name val="Arial CE"/>
      <charset val="238"/>
    </font>
    <font>
      <b/>
      <i/>
      <sz val="11"/>
      <name val="Arial"/>
      <family val="2"/>
      <charset val="238"/>
    </font>
    <font>
      <b/>
      <i/>
      <sz val="11"/>
      <color indexed="10"/>
      <name val="Arial"/>
      <family val="2"/>
      <charset val="238"/>
    </font>
    <font>
      <sz val="10"/>
      <color indexed="8"/>
      <name val="Arial CE"/>
      <charset val="238"/>
    </font>
    <font>
      <sz val="12"/>
      <name val="SwitzerlandCondensed"/>
      <charset val="238"/>
    </font>
    <font>
      <sz val="11"/>
      <color indexed="8"/>
      <name val="Arial"/>
      <family val="2"/>
      <charset val="238"/>
    </font>
    <font>
      <b/>
      <sz val="11"/>
      <color indexed="8"/>
      <name val="Arial"/>
      <family val="2"/>
      <charset val="238"/>
    </font>
    <font>
      <sz val="11"/>
      <name val="Arial"/>
      <family val="2"/>
      <charset val="238"/>
    </font>
    <font>
      <b/>
      <sz val="10"/>
      <name val="Arial CE"/>
      <charset val="238"/>
    </font>
    <font>
      <b/>
      <sz val="9"/>
      <name val="Arial"/>
      <family val="2"/>
      <charset val="238"/>
    </font>
    <font>
      <sz val="9"/>
      <color indexed="8"/>
      <name val="Times New Roman"/>
      <family val="1"/>
      <charset val="238"/>
    </font>
    <font>
      <b/>
      <sz val="9"/>
      <color indexed="8"/>
      <name val="Times New Roman"/>
      <family val="1"/>
      <charset val="238"/>
    </font>
    <font>
      <b/>
      <sz val="9"/>
      <name val="Arial CE"/>
      <charset val="238"/>
    </font>
    <font>
      <sz val="7"/>
      <name val="Arial CE"/>
      <family val="2"/>
      <charset val="238"/>
    </font>
    <font>
      <u/>
      <sz val="9"/>
      <name val="Arial"/>
      <family val="2"/>
      <charset val="238"/>
    </font>
    <font>
      <b/>
      <sz val="10"/>
      <color indexed="10"/>
      <name val="Arial CE"/>
      <charset val="238"/>
    </font>
    <font>
      <sz val="11"/>
      <color rgb="FF0070C0"/>
      <name val="Arial"/>
      <family val="2"/>
      <charset val="238"/>
    </font>
    <font>
      <b/>
      <sz val="11"/>
      <color theme="0"/>
      <name val="Arial CE"/>
      <charset val="238"/>
    </font>
    <font>
      <b/>
      <i/>
      <sz val="10"/>
      <color rgb="FF0070C0"/>
      <name val="Arial"/>
      <family val="2"/>
      <charset val="238"/>
    </font>
    <font>
      <b/>
      <sz val="11"/>
      <color theme="1"/>
      <name val="Czcionka tekstu podstawowego"/>
      <charset val="238"/>
    </font>
    <font>
      <sz val="11"/>
      <color rgb="FFFF0000"/>
      <name val="Czcionka tekstu podstawowego"/>
      <family val="2"/>
      <charset val="238"/>
    </font>
    <font>
      <b/>
      <sz val="11"/>
      <color rgb="FF7030A0"/>
      <name val="Czcionka tekstu podstawowego"/>
      <charset val="238"/>
    </font>
    <font>
      <b/>
      <sz val="11"/>
      <color rgb="FFFF0000"/>
      <name val="Czcionka tekstu podstawowego"/>
      <charset val="238"/>
    </font>
    <font>
      <i/>
      <sz val="10"/>
      <color rgb="FFFF0000"/>
      <name val="Arial"/>
      <family val="2"/>
      <charset val="238"/>
    </font>
    <font>
      <b/>
      <sz val="10"/>
      <color rgb="FFFF0000"/>
      <name val="Arial"/>
      <family val="2"/>
      <charset val="238"/>
    </font>
    <font>
      <b/>
      <sz val="9"/>
      <color rgb="FFFF0000"/>
      <name val="Arial CE"/>
      <charset val="238"/>
    </font>
    <font>
      <b/>
      <sz val="10"/>
      <color rgb="FFFF0000"/>
      <name val="Arial CE"/>
      <charset val="238"/>
    </font>
    <font>
      <sz val="7"/>
      <color rgb="FFFF0000"/>
      <name val="Arial CE"/>
      <family val="2"/>
      <charset val="238"/>
    </font>
    <font>
      <sz val="9"/>
      <color rgb="FF0070C0"/>
      <name val="Arial"/>
      <family val="2"/>
      <charset val="238"/>
    </font>
    <font>
      <sz val="10"/>
      <color rgb="FF0070C0"/>
      <name val="Arial"/>
      <family val="2"/>
      <charset val="238"/>
    </font>
    <font>
      <sz val="10"/>
      <color rgb="FF0070C0"/>
      <name val="Arial CE"/>
      <family val="2"/>
      <charset val="238"/>
    </font>
  </fonts>
  <fills count="26">
    <fill>
      <patternFill patternType="none"/>
    </fill>
    <fill>
      <patternFill patternType="gray125"/>
    </fill>
    <fill>
      <patternFill patternType="solid">
        <fgColor indexed="9"/>
      </patternFill>
    </fill>
    <fill>
      <patternFill patternType="solid">
        <fgColor indexed="42"/>
        <bgColor indexed="27"/>
      </patternFill>
    </fill>
    <fill>
      <patternFill patternType="solid">
        <fgColor indexed="57"/>
        <bgColor indexed="21"/>
      </patternFill>
    </fill>
    <fill>
      <patternFill patternType="solid">
        <fgColor indexed="9"/>
        <bgColor indexed="26"/>
      </patternFill>
    </fill>
    <fill>
      <patternFill patternType="solid">
        <fgColor indexed="9"/>
        <bgColor indexed="64"/>
      </patternFill>
    </fill>
    <fill>
      <patternFill patternType="solid">
        <fgColor indexed="27"/>
        <bgColor indexed="41"/>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1"/>
        <bgColor indexed="64"/>
      </patternFill>
    </fill>
    <fill>
      <patternFill patternType="solid">
        <fgColor theme="7" tint="0.59999389629810485"/>
        <bgColor indexed="29"/>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51"/>
      </patternFill>
    </fill>
    <fill>
      <patternFill patternType="solid">
        <fgColor theme="0" tint="-4.9989318521683403E-2"/>
        <bgColor indexed="31"/>
      </patternFill>
    </fill>
    <fill>
      <patternFill patternType="solid">
        <fgColor theme="7" tint="0.59999389629810485"/>
        <bgColor indexed="22"/>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22"/>
      </patternFill>
    </fill>
    <fill>
      <patternFill patternType="solid">
        <fgColor theme="8" tint="0.79998168889431442"/>
        <bgColor indexed="41"/>
      </patternFill>
    </fill>
    <fill>
      <patternFill patternType="solid">
        <fgColor theme="8" tint="0.59999389629810485"/>
        <bgColor indexed="41"/>
      </patternFill>
    </fill>
    <fill>
      <patternFill patternType="solid">
        <fgColor theme="8" tint="0.59999389629810485"/>
        <bgColor indexed="64"/>
      </patternFill>
    </fill>
  </fills>
  <borders count="63">
    <border>
      <left/>
      <right/>
      <top/>
      <bottom/>
      <diagonal/>
    </border>
    <border>
      <left style="thick">
        <color indexed="62"/>
      </left>
      <right style="thick">
        <color indexed="62"/>
      </right>
      <top style="thick">
        <color indexed="62"/>
      </top>
      <bottom style="thick">
        <color indexed="62"/>
      </bottom>
      <diagonal/>
    </border>
    <border>
      <left/>
      <right/>
      <top/>
      <bottom style="medium">
        <color indexed="8"/>
      </bottom>
      <diagonal/>
    </border>
    <border>
      <left/>
      <right/>
      <top style="double">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medium">
        <color indexed="8"/>
      </right>
      <top/>
      <bottom/>
      <diagonal/>
    </border>
    <border>
      <left style="thin">
        <color indexed="8"/>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top style="medium">
        <color indexed="64"/>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1">
    <xf numFmtId="0" fontId="0" fillId="0" borderId="0"/>
    <xf numFmtId="0" fontId="1" fillId="0" borderId="0"/>
    <xf numFmtId="38" fontId="2" fillId="0" borderId="0" applyFill="0" applyBorder="0" applyAlignment="0" applyProtection="0"/>
    <xf numFmtId="40" fontId="22" fillId="0" borderId="0" applyFill="0" applyBorder="0" applyAlignment="0" applyProtection="0"/>
    <xf numFmtId="3" fontId="22" fillId="0" borderId="0" applyFill="0" applyBorder="0" applyAlignment="0" applyProtection="0"/>
    <xf numFmtId="164" fontId="22" fillId="0" borderId="0" applyFill="0" applyBorder="0" applyAlignment="0" applyProtection="0"/>
    <xf numFmtId="166" fontId="22" fillId="0" borderId="0" applyFill="0" applyBorder="0" applyAlignment="0" applyProtection="0"/>
    <xf numFmtId="165" fontId="22" fillId="0" borderId="0" applyFill="0" applyBorder="0" applyAlignment="0" applyProtection="0"/>
    <xf numFmtId="0" fontId="22" fillId="0" borderId="0" applyFill="0" applyBorder="0" applyAlignment="0" applyProtection="0"/>
    <xf numFmtId="167" fontId="3" fillId="3" borderId="1">
      <alignment horizontal="center" vertical="center"/>
      <protection locked="0"/>
    </xf>
    <xf numFmtId="168" fontId="22" fillId="0" borderId="0" applyFill="0" applyBorder="0" applyAlignment="0" applyProtection="0"/>
    <xf numFmtId="168" fontId="22" fillId="0" borderId="0" applyFill="0" applyBorder="0" applyAlignment="0" applyProtection="0"/>
    <xf numFmtId="0" fontId="22" fillId="0" borderId="0"/>
    <xf numFmtId="2" fontId="22" fillId="0" borderId="0" applyFill="0" applyBorder="0" applyAlignment="0" applyProtection="0"/>
    <xf numFmtId="0" fontId="4" fillId="0" borderId="0">
      <alignment horizontal="left"/>
    </xf>
    <xf numFmtId="0" fontId="5" fillId="0" borderId="0" applyNumberFormat="0" applyFill="0" applyBorder="0" applyAlignment="0" applyProtection="0"/>
    <xf numFmtId="0" fontId="6" fillId="0" borderId="0" applyNumberFormat="0" applyFill="0" applyBorder="0" applyAlignment="0" applyProtection="0"/>
    <xf numFmtId="0" fontId="22" fillId="4" borderId="0" applyNumberFormat="0" applyBorder="0" applyAlignment="0">
      <protection locked="0"/>
    </xf>
    <xf numFmtId="0" fontId="7" fillId="0" borderId="2"/>
    <xf numFmtId="39" fontId="8" fillId="0" borderId="0"/>
    <xf numFmtId="39" fontId="8" fillId="0" borderId="0"/>
    <xf numFmtId="39" fontId="8" fillId="0" borderId="0"/>
    <xf numFmtId="39" fontId="8" fillId="0" borderId="0"/>
    <xf numFmtId="39" fontId="8" fillId="0" borderId="0"/>
    <xf numFmtId="39" fontId="8" fillId="0" borderId="0"/>
    <xf numFmtId="39" fontId="8" fillId="0" borderId="0"/>
    <xf numFmtId="0" fontId="1" fillId="0" borderId="0"/>
    <xf numFmtId="0" fontId="2" fillId="0" borderId="0"/>
    <xf numFmtId="0" fontId="2" fillId="0" borderId="0"/>
    <xf numFmtId="0" fontId="2" fillId="0" borderId="0"/>
    <xf numFmtId="0" fontId="22" fillId="0" borderId="0"/>
    <xf numFmtId="0" fontId="23" fillId="0" borderId="0"/>
    <xf numFmtId="39" fontId="27" fillId="2" borderId="0"/>
    <xf numFmtId="1" fontId="26" fillId="0" borderId="0"/>
    <xf numFmtId="0" fontId="23" fillId="0" borderId="0"/>
    <xf numFmtId="9" fontId="22" fillId="0" borderId="0" applyFill="0" applyBorder="0" applyAlignment="0" applyProtection="0"/>
    <xf numFmtId="9" fontId="22" fillId="0" borderId="0" applyFill="0" applyBorder="0" applyAlignment="0" applyProtection="0"/>
    <xf numFmtId="9" fontId="22" fillId="0" borderId="0" applyFill="0" applyBorder="0" applyAlignment="0" applyProtection="0"/>
    <xf numFmtId="0" fontId="2" fillId="0" borderId="0"/>
    <xf numFmtId="0" fontId="7" fillId="0" borderId="0"/>
    <xf numFmtId="0" fontId="22" fillId="0" borderId="3" applyNumberFormat="0" applyFill="0" applyAlignment="0" applyProtection="0"/>
  </cellStyleXfs>
  <cellXfs count="239">
    <xf numFmtId="0" fontId="0" fillId="0" borderId="0" xfId="0"/>
    <xf numFmtId="169" fontId="19" fillId="0" borderId="0" xfId="12" applyNumberFormat="1" applyFont="1" applyFill="1" applyBorder="1" applyProtection="1">
      <protection locked="0"/>
    </xf>
    <xf numFmtId="2" fontId="0" fillId="0" borderId="0" xfId="0" applyNumberFormat="1"/>
    <xf numFmtId="0" fontId="2" fillId="0" borderId="0" xfId="29" applyFont="1"/>
    <xf numFmtId="9" fontId="2" fillId="0" borderId="0" xfId="36" applyFont="1" applyFill="1" applyBorder="1" applyAlignment="1" applyProtection="1"/>
    <xf numFmtId="0" fontId="2" fillId="0" borderId="4" xfId="29" applyFont="1" applyBorder="1"/>
    <xf numFmtId="0" fontId="2" fillId="0" borderId="4" xfId="29" applyFont="1" applyBorder="1" applyAlignment="1">
      <alignment horizontal="left"/>
    </xf>
    <xf numFmtId="0" fontId="2" fillId="5" borderId="0" xfId="29" applyFont="1" applyFill="1"/>
    <xf numFmtId="0" fontId="24" fillId="8" borderId="5" xfId="34" applyFont="1" applyFill="1" applyBorder="1"/>
    <xf numFmtId="0" fontId="25" fillId="9" borderId="5" xfId="34" applyFont="1" applyFill="1" applyBorder="1"/>
    <xf numFmtId="0" fontId="23" fillId="0" borderId="0" xfId="31"/>
    <xf numFmtId="1" fontId="28" fillId="6" borderId="6" xfId="32" applyNumberFormat="1" applyFont="1" applyFill="1" applyBorder="1"/>
    <xf numFmtId="1" fontId="28" fillId="6" borderId="7" xfId="32" applyNumberFormat="1" applyFont="1" applyFill="1" applyBorder="1"/>
    <xf numFmtId="172" fontId="28" fillId="6" borderId="4" xfId="32" applyNumberFormat="1" applyFont="1" applyFill="1" applyBorder="1"/>
    <xf numFmtId="171" fontId="23" fillId="0" borderId="0" xfId="31" applyNumberFormat="1"/>
    <xf numFmtId="1" fontId="28" fillId="6" borderId="8" xfId="32" applyNumberFormat="1" applyFont="1" applyFill="1" applyBorder="1"/>
    <xf numFmtId="1" fontId="28" fillId="6" borderId="4" xfId="32" applyNumberFormat="1" applyFont="1" applyFill="1" applyBorder="1"/>
    <xf numFmtId="2" fontId="28" fillId="0" borderId="4" xfId="32" applyNumberFormat="1" applyFont="1" applyFill="1" applyBorder="1"/>
    <xf numFmtId="2" fontId="39" fillId="6" borderId="4" xfId="32" applyNumberFormat="1" applyFont="1" applyFill="1" applyBorder="1"/>
    <xf numFmtId="2" fontId="28" fillId="6" borderId="4" xfId="32" applyNumberFormat="1" applyFont="1" applyFill="1" applyBorder="1"/>
    <xf numFmtId="1" fontId="29" fillId="6" borderId="8" xfId="32" applyNumberFormat="1" applyFont="1" applyFill="1" applyBorder="1"/>
    <xf numFmtId="10" fontId="7" fillId="10" borderId="9" xfId="32" applyNumberFormat="1" applyFont="1" applyFill="1" applyBorder="1" applyProtection="1"/>
    <xf numFmtId="2" fontId="28" fillId="6" borderId="0" xfId="32" applyNumberFormat="1" applyFont="1" applyFill="1" applyBorder="1"/>
    <xf numFmtId="1" fontId="28" fillId="6" borderId="10" xfId="32" applyNumberFormat="1" applyFont="1" applyFill="1" applyBorder="1"/>
    <xf numFmtId="1" fontId="28" fillId="0" borderId="11" xfId="32" applyNumberFormat="1" applyFont="1" applyFill="1" applyBorder="1"/>
    <xf numFmtId="2" fontId="29" fillId="0" borderId="5" xfId="32" applyNumberFormat="1" applyFont="1" applyFill="1" applyBorder="1"/>
    <xf numFmtId="1" fontId="28" fillId="6" borderId="0" xfId="32" applyNumberFormat="1" applyFont="1" applyFill="1" applyBorder="1"/>
    <xf numFmtId="0" fontId="25" fillId="0" borderId="0" xfId="34" applyFont="1" applyFill="1" applyBorder="1"/>
    <xf numFmtId="1" fontId="28" fillId="6" borderId="12" xfId="32" applyNumberFormat="1" applyFont="1" applyFill="1" applyBorder="1"/>
    <xf numFmtId="2" fontId="28" fillId="6" borderId="13" xfId="32" applyNumberFormat="1" applyFont="1" applyFill="1" applyBorder="1"/>
    <xf numFmtId="0" fontId="30" fillId="0" borderId="0" xfId="34" applyFont="1"/>
    <xf numFmtId="171" fontId="28" fillId="6" borderId="4" xfId="32" applyNumberFormat="1" applyFont="1" applyFill="1" applyBorder="1"/>
    <xf numFmtId="1" fontId="28" fillId="0" borderId="10" xfId="32" applyNumberFormat="1" applyFont="1" applyFill="1" applyBorder="1"/>
    <xf numFmtId="1" fontId="28" fillId="0" borderId="0" xfId="32" applyNumberFormat="1" applyFont="1" applyFill="1" applyBorder="1"/>
    <xf numFmtId="0" fontId="24" fillId="8" borderId="14" xfId="34" applyFont="1" applyFill="1" applyBorder="1"/>
    <xf numFmtId="0" fontId="23" fillId="0" borderId="5" xfId="31" applyBorder="1"/>
    <xf numFmtId="2" fontId="23" fillId="0" borderId="5" xfId="31" applyNumberFormat="1" applyBorder="1"/>
    <xf numFmtId="0" fontId="40" fillId="11" borderId="5" xfId="31" applyFont="1" applyFill="1" applyBorder="1"/>
    <xf numFmtId="2" fontId="40" fillId="11" borderId="5" xfId="31" applyNumberFormat="1" applyFont="1" applyFill="1" applyBorder="1"/>
    <xf numFmtId="0" fontId="31" fillId="0" borderId="5" xfId="31" applyFont="1" applyBorder="1"/>
    <xf numFmtId="0" fontId="7" fillId="9" borderId="5" xfId="33" applyNumberFormat="1" applyFont="1" applyFill="1" applyBorder="1" applyAlignment="1">
      <alignment horizontal="center" wrapText="1"/>
    </xf>
    <xf numFmtId="2" fontId="31" fillId="0" borderId="0" xfId="0" applyNumberFormat="1" applyFont="1"/>
    <xf numFmtId="170" fontId="22" fillId="0" borderId="0" xfId="36" applyNumberFormat="1"/>
    <xf numFmtId="0" fontId="41" fillId="0" borderId="0" xfId="29" applyFont="1"/>
    <xf numFmtId="10" fontId="2" fillId="12" borderId="0" xfId="29" applyNumberFormat="1" applyFont="1" applyFill="1" applyBorder="1"/>
    <xf numFmtId="0" fontId="2" fillId="12" borderId="16" xfId="29" applyFont="1" applyFill="1" applyBorder="1" applyAlignment="1">
      <alignment horizontal="center"/>
    </xf>
    <xf numFmtId="0" fontId="2" fillId="12" borderId="4" xfId="29" applyFont="1" applyFill="1" applyBorder="1" applyAlignment="1">
      <alignment horizontal="center"/>
    </xf>
    <xf numFmtId="0" fontId="42" fillId="0" borderId="0" xfId="0" applyFont="1" applyAlignment="1">
      <alignment horizontal="center"/>
    </xf>
    <xf numFmtId="0" fontId="0" fillId="13" borderId="0" xfId="0" applyFill="1"/>
    <xf numFmtId="0" fontId="43" fillId="13" borderId="0" xfId="0" applyFont="1" applyFill="1"/>
    <xf numFmtId="0" fontId="44" fillId="13" borderId="0" xfId="0" applyFont="1" applyFill="1"/>
    <xf numFmtId="0" fontId="0" fillId="14" borderId="0" xfId="0" applyFill="1"/>
    <xf numFmtId="0" fontId="44" fillId="14" borderId="0" xfId="0" applyFont="1" applyFill="1"/>
    <xf numFmtId="0" fontId="45" fillId="15" borderId="0" xfId="0" applyFont="1" applyFill="1"/>
    <xf numFmtId="171" fontId="45" fillId="15" borderId="0" xfId="0" applyNumberFormat="1" applyFont="1" applyFill="1"/>
    <xf numFmtId="0" fontId="46" fillId="0" borderId="17" xfId="29" applyFont="1" applyBorder="1"/>
    <xf numFmtId="0" fontId="1" fillId="18" borderId="5" xfId="29" applyFont="1" applyFill="1" applyBorder="1" applyAlignment="1">
      <alignment horizontal="center" vertical="center" wrapText="1"/>
    </xf>
    <xf numFmtId="0" fontId="31" fillId="19" borderId="0" xfId="31" applyFont="1" applyFill="1"/>
    <xf numFmtId="0" fontId="31" fillId="20" borderId="0" xfId="31" applyFont="1" applyFill="1"/>
    <xf numFmtId="0" fontId="13" fillId="0" borderId="0" xfId="29" applyFont="1"/>
    <xf numFmtId="0" fontId="32" fillId="0" borderId="14" xfId="29" applyFont="1" applyBorder="1" applyAlignment="1">
      <alignment horizontal="center" vertical="center" wrapText="1"/>
    </xf>
    <xf numFmtId="171" fontId="21" fillId="0" borderId="18" xfId="10" applyNumberFormat="1" applyFont="1" applyFill="1" applyBorder="1" applyAlignment="1" applyProtection="1">
      <alignment wrapText="1"/>
      <protection locked="0"/>
    </xf>
    <xf numFmtId="171" fontId="21" fillId="0" borderId="18" xfId="10" applyNumberFormat="1" applyFont="1" applyBorder="1" applyAlignment="1" applyProtection="1">
      <protection locked="0"/>
    </xf>
    <xf numFmtId="171" fontId="21" fillId="0" borderId="18" xfId="10" applyNumberFormat="1" applyFont="1" applyFill="1" applyBorder="1" applyAlignment="1" applyProtection="1">
      <protection locked="0"/>
    </xf>
    <xf numFmtId="171" fontId="17" fillId="0" borderId="19" xfId="0" applyNumberFormat="1" applyFont="1" applyFill="1" applyBorder="1" applyAlignment="1" applyProtection="1">
      <alignment horizontal="right" wrapText="1"/>
      <protection locked="0"/>
    </xf>
    <xf numFmtId="171" fontId="16" fillId="0" borderId="19" xfId="0" applyNumberFormat="1" applyFont="1" applyFill="1" applyBorder="1" applyAlignment="1" applyProtection="1">
      <alignment horizontal="right" wrapText="1"/>
    </xf>
    <xf numFmtId="171" fontId="17" fillId="0" borderId="19" xfId="0" applyNumberFormat="1" applyFont="1" applyFill="1" applyBorder="1" applyAlignment="1" applyProtection="1">
      <alignment horizontal="right" wrapText="1"/>
    </xf>
    <xf numFmtId="9" fontId="2" fillId="13" borderId="5" xfId="36" applyNumberFormat="1" applyFont="1" applyFill="1" applyBorder="1" applyAlignment="1">
      <alignment horizontal="right"/>
    </xf>
    <xf numFmtId="0" fontId="2" fillId="12" borderId="20" xfId="29" applyFont="1" applyFill="1" applyBorder="1" applyAlignment="1">
      <alignment horizontal="center"/>
    </xf>
    <xf numFmtId="0" fontId="2" fillId="12" borderId="7" xfId="29" applyFont="1" applyFill="1" applyBorder="1" applyAlignment="1">
      <alignment horizontal="center"/>
    </xf>
    <xf numFmtId="170" fontId="13" fillId="17" borderId="0" xfId="29" applyNumberFormat="1" applyFont="1" applyFill="1" applyBorder="1"/>
    <xf numFmtId="0" fontId="2" fillId="0" borderId="0" xfId="29" applyFont="1" applyBorder="1"/>
    <xf numFmtId="0" fontId="1" fillId="13" borderId="4" xfId="29" applyFont="1" applyFill="1" applyBorder="1"/>
    <xf numFmtId="171" fontId="35" fillId="13" borderId="18" xfId="10" applyNumberFormat="1" applyFont="1" applyFill="1" applyBorder="1" applyAlignment="1"/>
    <xf numFmtId="171" fontId="35" fillId="13" borderId="18" xfId="10" applyNumberFormat="1" applyFont="1" applyFill="1" applyBorder="1" applyAlignment="1">
      <alignment horizontal="right"/>
    </xf>
    <xf numFmtId="171" fontId="21" fillId="13" borderId="18" xfId="10" applyNumberFormat="1" applyFont="1" applyFill="1" applyBorder="1" applyAlignment="1"/>
    <xf numFmtId="0" fontId="1" fillId="13" borderId="5" xfId="29" applyFont="1" applyFill="1" applyBorder="1"/>
    <xf numFmtId="171" fontId="21" fillId="13" borderId="19" xfId="10" applyNumberFormat="1" applyFont="1" applyFill="1" applyBorder="1" applyAlignment="1"/>
    <xf numFmtId="0" fontId="1" fillId="18" borderId="5" xfId="29" applyFont="1" applyFill="1" applyBorder="1" applyAlignment="1">
      <alignment horizontal="left" vertical="center"/>
    </xf>
    <xf numFmtId="0" fontId="13" fillId="17" borderId="0" xfId="29" applyFont="1" applyFill="1" applyBorder="1" applyAlignment="1">
      <alignment horizontal="left"/>
    </xf>
    <xf numFmtId="0" fontId="1" fillId="12" borderId="0" xfId="29" applyFont="1" applyFill="1" applyBorder="1" applyAlignment="1">
      <alignment horizontal="left"/>
    </xf>
    <xf numFmtId="0" fontId="2" fillId="0" borderId="0" xfId="29" applyFont="1" applyAlignment="1">
      <alignment horizontal="left"/>
    </xf>
    <xf numFmtId="0" fontId="2" fillId="13" borderId="5" xfId="29" applyNumberFormat="1" applyFont="1" applyFill="1" applyBorder="1" applyAlignment="1">
      <alignment horizontal="left" wrapText="1"/>
    </xf>
    <xf numFmtId="0" fontId="47" fillId="21" borderId="5" xfId="29" applyFont="1" applyFill="1" applyBorder="1"/>
    <xf numFmtId="174" fontId="48" fillId="21" borderId="5" xfId="10" applyNumberFormat="1" applyFont="1" applyFill="1" applyBorder="1" applyAlignment="1">
      <alignment horizontal="center"/>
    </xf>
    <xf numFmtId="172" fontId="28" fillId="0" borderId="0" xfId="32" applyNumberFormat="1" applyFont="1" applyFill="1" applyBorder="1"/>
    <xf numFmtId="2" fontId="23" fillId="0" borderId="0" xfId="31" applyNumberFormat="1" applyFill="1"/>
    <xf numFmtId="0" fontId="23" fillId="0" borderId="0" xfId="31" applyFill="1"/>
    <xf numFmtId="172" fontId="28" fillId="0" borderId="4" xfId="32" applyNumberFormat="1" applyFont="1" applyFill="1" applyBorder="1"/>
    <xf numFmtId="2" fontId="39" fillId="0" borderId="4" xfId="32" applyNumberFormat="1" applyFont="1" applyFill="1" applyBorder="1"/>
    <xf numFmtId="2" fontId="28" fillId="0" borderId="0" xfId="32" applyNumberFormat="1" applyFont="1" applyFill="1" applyBorder="1"/>
    <xf numFmtId="171" fontId="28" fillId="0" borderId="4" xfId="32" applyNumberFormat="1" applyFont="1" applyFill="1" applyBorder="1"/>
    <xf numFmtId="171" fontId="23" fillId="0" borderId="0" xfId="31" applyNumberFormat="1" applyFill="1"/>
    <xf numFmtId="171" fontId="28" fillId="0" borderId="0" xfId="32" applyNumberFormat="1" applyFont="1" applyFill="1" applyBorder="1"/>
    <xf numFmtId="171" fontId="29" fillId="0" borderId="5" xfId="32" applyNumberFormat="1" applyFont="1" applyFill="1" applyBorder="1"/>
    <xf numFmtId="171" fontId="28" fillId="6" borderId="13" xfId="32" applyNumberFormat="1" applyFont="1" applyFill="1" applyBorder="1"/>
    <xf numFmtId="171" fontId="28" fillId="0" borderId="13" xfId="32" applyNumberFormat="1" applyFont="1" applyFill="1" applyBorder="1"/>
    <xf numFmtId="171" fontId="28" fillId="6" borderId="0" xfId="32" applyNumberFormat="1" applyFont="1" applyFill="1" applyBorder="1"/>
    <xf numFmtId="171" fontId="25" fillId="0" borderId="0" xfId="34" applyNumberFormat="1" applyFont="1" applyFill="1" applyBorder="1"/>
    <xf numFmtId="171" fontId="29" fillId="0" borderId="0" xfId="32" applyNumberFormat="1" applyFont="1" applyFill="1" applyBorder="1"/>
    <xf numFmtId="171" fontId="23" fillId="0" borderId="5" xfId="31" applyNumberFormat="1" applyBorder="1"/>
    <xf numFmtId="171" fontId="40" fillId="11" borderId="5" xfId="31" applyNumberFormat="1" applyFont="1" applyFill="1" applyBorder="1"/>
    <xf numFmtId="171" fontId="49" fillId="19" borderId="0" xfId="31" applyNumberFormat="1" applyFont="1" applyFill="1"/>
    <xf numFmtId="171" fontId="31" fillId="20" borderId="0" xfId="31" applyNumberFormat="1" applyFont="1" applyFill="1"/>
    <xf numFmtId="171" fontId="31" fillId="0" borderId="5" xfId="31" applyNumberFormat="1" applyFont="1" applyBorder="1"/>
    <xf numFmtId="171" fontId="17" fillId="0" borderId="16" xfId="0" applyNumberFormat="1" applyFont="1" applyFill="1" applyBorder="1" applyAlignment="1" applyProtection="1">
      <alignment horizontal="right" wrapText="1"/>
      <protection locked="0"/>
    </xf>
    <xf numFmtId="171" fontId="16" fillId="0" borderId="16" xfId="0" applyNumberFormat="1" applyFont="1" applyFill="1" applyBorder="1" applyAlignment="1" applyProtection="1">
      <alignment horizontal="right" wrapText="1"/>
    </xf>
    <xf numFmtId="171" fontId="17" fillId="0" borderId="16" xfId="0" applyNumberFormat="1" applyFont="1" applyFill="1" applyBorder="1" applyAlignment="1" applyProtection="1">
      <alignment horizontal="right" wrapText="1"/>
    </xf>
    <xf numFmtId="171" fontId="17" fillId="0" borderId="5" xfId="0" applyNumberFormat="1" applyFont="1" applyFill="1" applyBorder="1" applyAlignment="1" applyProtection="1">
      <alignment horizontal="right" wrapText="1"/>
      <protection locked="0"/>
    </xf>
    <xf numFmtId="171" fontId="16" fillId="0" borderId="5" xfId="0" applyNumberFormat="1" applyFont="1" applyFill="1" applyBorder="1" applyAlignment="1" applyProtection="1">
      <alignment horizontal="right" wrapText="1"/>
    </xf>
    <xf numFmtId="171" fontId="17" fillId="0" borderId="5" xfId="0" applyNumberFormat="1" applyFont="1" applyFill="1" applyBorder="1" applyAlignment="1" applyProtection="1">
      <alignment horizontal="right" wrapText="1"/>
    </xf>
    <xf numFmtId="171" fontId="17" fillId="0" borderId="22" xfId="0" applyNumberFormat="1" applyFont="1" applyFill="1" applyBorder="1" applyAlignment="1" applyProtection="1">
      <alignment horizontal="right" wrapText="1"/>
      <protection locked="0"/>
    </xf>
    <xf numFmtId="171" fontId="17" fillId="0" borderId="23" xfId="0" applyNumberFormat="1" applyFont="1" applyFill="1" applyBorder="1" applyAlignment="1" applyProtection="1">
      <alignment horizontal="right" wrapText="1"/>
      <protection locked="0"/>
    </xf>
    <xf numFmtId="171" fontId="17" fillId="0" borderId="14" xfId="0" applyNumberFormat="1" applyFont="1" applyFill="1" applyBorder="1" applyAlignment="1" applyProtection="1">
      <alignment horizontal="right" wrapText="1"/>
      <protection locked="0"/>
    </xf>
    <xf numFmtId="171" fontId="17" fillId="0" borderId="15" xfId="0" applyNumberFormat="1" applyFont="1" applyFill="1" applyBorder="1" applyAlignment="1" applyProtection="1">
      <alignment horizontal="right" wrapText="1"/>
      <protection locked="0"/>
    </xf>
    <xf numFmtId="171" fontId="17" fillId="0" borderId="20" xfId="0" applyNumberFormat="1" applyFont="1" applyFill="1" applyBorder="1" applyAlignment="1" applyProtection="1">
      <alignment horizontal="right" wrapText="1"/>
      <protection locked="0"/>
    </xf>
    <xf numFmtId="171" fontId="17" fillId="0" borderId="24" xfId="0" applyNumberFormat="1" applyFont="1" applyFill="1" applyBorder="1" applyAlignment="1" applyProtection="1">
      <alignment horizontal="right" wrapText="1"/>
      <protection locked="0"/>
    </xf>
    <xf numFmtId="0" fontId="13" fillId="7" borderId="25" xfId="0" applyFont="1" applyFill="1" applyBorder="1" applyAlignment="1" applyProtection="1">
      <alignment horizontal="center"/>
      <protection locked="0"/>
    </xf>
    <xf numFmtId="0" fontId="13" fillId="7" borderId="0" xfId="0" applyFont="1" applyFill="1" applyBorder="1" applyAlignment="1" applyProtection="1">
      <alignment horizontal="center"/>
      <protection locked="0"/>
    </xf>
    <xf numFmtId="0" fontId="13" fillId="7" borderId="14" xfId="0" applyFont="1" applyFill="1" applyBorder="1" applyAlignment="1" applyProtection="1">
      <alignment horizontal="center"/>
      <protection locked="0"/>
    </xf>
    <xf numFmtId="2" fontId="17" fillId="0" borderId="15" xfId="0" applyNumberFormat="1" applyFont="1" applyFill="1" applyBorder="1" applyAlignment="1" applyProtection="1">
      <alignment horizontal="right" wrapText="1"/>
      <protection locked="0"/>
    </xf>
    <xf numFmtId="2" fontId="17" fillId="0" borderId="20" xfId="0" applyNumberFormat="1" applyFont="1" applyFill="1" applyBorder="1" applyAlignment="1" applyProtection="1">
      <alignment horizontal="right" wrapText="1"/>
      <protection locked="0"/>
    </xf>
    <xf numFmtId="2" fontId="17" fillId="0" borderId="24" xfId="0" applyNumberFormat="1" applyFont="1" applyFill="1" applyBorder="1" applyAlignment="1" applyProtection="1">
      <alignment horizontal="right" wrapText="1"/>
      <protection locked="0"/>
    </xf>
    <xf numFmtId="171" fontId="16" fillId="0" borderId="26" xfId="0" applyNumberFormat="1" applyFont="1" applyFill="1" applyBorder="1" applyAlignment="1" applyProtection="1">
      <alignment horizontal="right" wrapText="1"/>
      <protection locked="0"/>
    </xf>
    <xf numFmtId="171" fontId="16" fillId="0" borderId="21" xfId="0" applyNumberFormat="1" applyFont="1" applyFill="1" applyBorder="1" applyAlignment="1" applyProtection="1">
      <alignment horizontal="right" wrapText="1"/>
      <protection locked="0"/>
    </xf>
    <xf numFmtId="171" fontId="17" fillId="0" borderId="27" xfId="0" applyNumberFormat="1" applyFont="1" applyFill="1" applyBorder="1" applyAlignment="1" applyProtection="1">
      <alignment horizontal="right" wrapText="1"/>
      <protection locked="0"/>
    </xf>
    <xf numFmtId="171" fontId="17" fillId="0" borderId="25" xfId="0" applyNumberFormat="1" applyFont="1" applyFill="1" applyBorder="1" applyAlignment="1" applyProtection="1">
      <alignment horizontal="right" wrapText="1"/>
      <protection locked="0"/>
    </xf>
    <xf numFmtId="171" fontId="17" fillId="0" borderId="21" xfId="0" applyNumberFormat="1" applyFont="1" applyFill="1" applyBorder="1" applyAlignment="1" applyProtection="1">
      <alignment horizontal="right" wrapText="1"/>
      <protection locked="0"/>
    </xf>
    <xf numFmtId="171" fontId="17" fillId="0" borderId="28" xfId="0" applyNumberFormat="1" applyFont="1" applyFill="1" applyBorder="1" applyAlignment="1" applyProtection="1">
      <alignment horizontal="right" wrapText="1"/>
      <protection locked="0"/>
    </xf>
    <xf numFmtId="0" fontId="13" fillId="7" borderId="29" xfId="0" applyFont="1" applyFill="1" applyBorder="1" applyAlignment="1" applyProtection="1">
      <alignment horizontal="center"/>
      <protection locked="0"/>
    </xf>
    <xf numFmtId="2" fontId="17" fillId="0" borderId="30" xfId="0" applyNumberFormat="1" applyFont="1" applyFill="1" applyBorder="1" applyAlignment="1" applyProtection="1">
      <alignment horizontal="right" wrapText="1"/>
      <protection locked="0"/>
    </xf>
    <xf numFmtId="171" fontId="17" fillId="0" borderId="29" xfId="0" applyNumberFormat="1" applyFont="1" applyFill="1" applyBorder="1" applyAlignment="1" applyProtection="1">
      <alignment horizontal="right" wrapText="1"/>
      <protection locked="0"/>
    </xf>
    <xf numFmtId="171" fontId="17" fillId="0" borderId="30" xfId="0" applyNumberFormat="1" applyFont="1" applyFill="1" applyBorder="1" applyAlignment="1" applyProtection="1">
      <alignment horizontal="right" wrapText="1"/>
      <protection locked="0"/>
    </xf>
    <xf numFmtId="171" fontId="17" fillId="0" borderId="31" xfId="0" applyNumberFormat="1" applyFont="1" applyFill="1" applyBorder="1" applyAlignment="1" applyProtection="1">
      <alignment horizontal="right" wrapText="1"/>
      <protection locked="0"/>
    </xf>
    <xf numFmtId="171" fontId="16" fillId="0" borderId="31" xfId="0" applyNumberFormat="1" applyFont="1" applyFill="1" applyBorder="1" applyAlignment="1" applyProtection="1">
      <alignment horizontal="right" wrapText="1"/>
    </xf>
    <xf numFmtId="171" fontId="17" fillId="0" borderId="31" xfId="0" applyNumberFormat="1" applyFont="1" applyFill="1" applyBorder="1" applyAlignment="1" applyProtection="1">
      <alignment horizontal="right" wrapText="1"/>
    </xf>
    <xf numFmtId="171" fontId="16" fillId="0" borderId="28" xfId="0" applyNumberFormat="1" applyFont="1" applyFill="1" applyBorder="1" applyAlignment="1" applyProtection="1">
      <alignment horizontal="right" wrapText="1"/>
      <protection locked="0"/>
    </xf>
    <xf numFmtId="0" fontId="9" fillId="0" borderId="0" xfId="0" applyFont="1" applyProtection="1">
      <protection locked="0"/>
    </xf>
    <xf numFmtId="0" fontId="0" fillId="0" borderId="0" xfId="0" applyProtection="1">
      <protection locked="0"/>
    </xf>
    <xf numFmtId="0" fontId="10" fillId="0" borderId="0" xfId="0" applyFont="1" applyProtection="1">
      <protection locked="0"/>
    </xf>
    <xf numFmtId="0" fontId="11" fillId="0" borderId="0" xfId="0" applyFont="1" applyProtection="1">
      <protection locked="0"/>
    </xf>
    <xf numFmtId="0" fontId="12" fillId="0" borderId="0" xfId="0" applyFont="1" applyProtection="1">
      <protection locked="0"/>
    </xf>
    <xf numFmtId="0" fontId="17" fillId="0" borderId="6" xfId="0" applyFont="1" applyFill="1" applyBorder="1" applyAlignment="1" applyProtection="1">
      <alignment horizontal="left" vertical="top" wrapText="1" indent="2"/>
      <protection locked="0"/>
    </xf>
    <xf numFmtId="0" fontId="17" fillId="0" borderId="32" xfId="0" applyFont="1" applyFill="1" applyBorder="1" applyAlignment="1" applyProtection="1">
      <alignment horizontal="left" vertical="top" wrapText="1" indent="2"/>
      <protection locked="0"/>
    </xf>
    <xf numFmtId="0" fontId="17" fillId="0" borderId="8" xfId="0" applyFont="1" applyFill="1" applyBorder="1" applyAlignment="1" applyProtection="1">
      <alignment horizontal="left" vertical="top" wrapText="1" indent="2"/>
      <protection locked="0"/>
    </xf>
    <xf numFmtId="0" fontId="16" fillId="0" borderId="8" xfId="0" applyFont="1" applyFill="1" applyBorder="1" applyAlignment="1" applyProtection="1">
      <alignment horizontal="left" vertical="top" wrapText="1" indent="2"/>
      <protection locked="0"/>
    </xf>
    <xf numFmtId="0" fontId="17" fillId="0" borderId="8" xfId="0" applyFont="1" applyFill="1" applyBorder="1" applyAlignment="1" applyProtection="1">
      <alignment wrapText="1"/>
      <protection locked="0"/>
    </xf>
    <xf numFmtId="0" fontId="17" fillId="0" borderId="8" xfId="0" applyFont="1" applyFill="1" applyBorder="1" applyAlignment="1" applyProtection="1">
      <alignment vertical="top" wrapText="1"/>
      <protection locked="0"/>
    </xf>
    <xf numFmtId="0" fontId="18" fillId="0" borderId="8" xfId="0" applyFont="1" applyFill="1" applyBorder="1" applyAlignment="1" applyProtection="1">
      <alignment horizontal="left" vertical="top" wrapText="1"/>
      <protection locked="0"/>
    </xf>
    <xf numFmtId="0" fontId="17" fillId="0" borderId="33" xfId="0" applyFont="1" applyFill="1" applyBorder="1" applyAlignment="1" applyProtection="1">
      <alignment horizontal="left" vertical="top" wrapText="1" indent="2"/>
      <protection locked="0"/>
    </xf>
    <xf numFmtId="171" fontId="21" fillId="0" borderId="0" xfId="0" applyNumberFormat="1" applyFont="1" applyProtection="1">
      <protection locked="0"/>
    </xf>
    <xf numFmtId="0" fontId="22" fillId="0" borderId="0" xfId="12" applyProtection="1">
      <protection locked="0"/>
    </xf>
    <xf numFmtId="0" fontId="19" fillId="0" borderId="0" xfId="12" applyFont="1" applyFill="1" applyBorder="1" applyAlignment="1" applyProtection="1">
      <alignment wrapText="1"/>
      <protection locked="0"/>
    </xf>
    <xf numFmtId="1" fontId="9" fillId="0" borderId="0" xfId="0" applyNumberFormat="1" applyFont="1" applyFill="1" applyBorder="1" applyProtection="1">
      <protection locked="0"/>
    </xf>
    <xf numFmtId="1" fontId="0" fillId="0" borderId="0" xfId="0" applyNumberFormat="1" applyFill="1" applyBorder="1" applyProtection="1">
      <protection locked="0"/>
    </xf>
    <xf numFmtId="0" fontId="20" fillId="0" borderId="0" xfId="0" applyFont="1" applyProtection="1">
      <protection locked="0"/>
    </xf>
    <xf numFmtId="171" fontId="17" fillId="0" borderId="4" xfId="0" applyNumberFormat="1" applyFont="1" applyFill="1" applyBorder="1" applyAlignment="1" applyProtection="1">
      <alignment horizontal="right" wrapText="1"/>
    </xf>
    <xf numFmtId="0" fontId="16" fillId="22" borderId="34" xfId="0" applyFont="1" applyFill="1" applyBorder="1" applyAlignment="1" applyProtection="1">
      <alignment vertical="top" wrapText="1"/>
      <protection locked="0"/>
    </xf>
    <xf numFmtId="171" fontId="16" fillId="22" borderId="35" xfId="0" applyNumberFormat="1" applyFont="1" applyFill="1" applyBorder="1" applyAlignment="1" applyProtection="1">
      <alignment horizontal="right" wrapText="1"/>
    </xf>
    <xf numFmtId="171" fontId="16" fillId="22" borderId="36" xfId="0" applyNumberFormat="1" applyFont="1" applyFill="1" applyBorder="1" applyAlignment="1" applyProtection="1">
      <alignment horizontal="right" wrapText="1"/>
    </xf>
    <xf numFmtId="171" fontId="16" fillId="22" borderId="37" xfId="0" applyNumberFormat="1" applyFont="1" applyFill="1" applyBorder="1" applyAlignment="1" applyProtection="1">
      <alignment horizontal="right" wrapText="1"/>
    </xf>
    <xf numFmtId="171" fontId="16" fillId="22" borderId="38" xfId="0" applyNumberFormat="1" applyFont="1" applyFill="1" applyBorder="1" applyAlignment="1" applyProtection="1">
      <alignment horizontal="right" wrapText="1"/>
    </xf>
    <xf numFmtId="0" fontId="16" fillId="23" borderId="34" xfId="0" applyFont="1" applyFill="1" applyBorder="1" applyAlignment="1" applyProtection="1">
      <alignment vertical="top" wrapText="1"/>
      <protection locked="0"/>
    </xf>
    <xf numFmtId="171" fontId="16" fillId="23" borderId="39" xfId="0" applyNumberFormat="1" applyFont="1" applyFill="1" applyBorder="1" applyAlignment="1" applyProtection="1">
      <alignment horizontal="right" wrapText="1"/>
    </xf>
    <xf numFmtId="171" fontId="16" fillId="23" borderId="35" xfId="0" applyNumberFormat="1" applyFont="1" applyFill="1" applyBorder="1" applyAlignment="1" applyProtection="1">
      <alignment horizontal="right" wrapText="1"/>
    </xf>
    <xf numFmtId="171" fontId="16" fillId="23" borderId="40" xfId="0" applyNumberFormat="1" applyFont="1" applyFill="1" applyBorder="1" applyAlignment="1" applyProtection="1">
      <alignment horizontal="right" wrapText="1"/>
    </xf>
    <xf numFmtId="171" fontId="16" fillId="23" borderId="41" xfId="0" applyNumberFormat="1" applyFont="1" applyFill="1" applyBorder="1" applyAlignment="1" applyProtection="1">
      <alignment horizontal="right" wrapText="1"/>
    </xf>
    <xf numFmtId="0" fontId="32" fillId="23" borderId="34" xfId="0" applyFont="1" applyFill="1" applyBorder="1" applyAlignment="1" applyProtection="1">
      <alignment horizontal="left" vertical="top" wrapText="1" indent="1"/>
      <protection locked="0"/>
    </xf>
    <xf numFmtId="171" fontId="32" fillId="23" borderId="35" xfId="0" applyNumberFormat="1" applyFont="1" applyFill="1" applyBorder="1" applyAlignment="1" applyProtection="1">
      <alignment wrapText="1"/>
    </xf>
    <xf numFmtId="171" fontId="32" fillId="23" borderId="36" xfId="0" applyNumberFormat="1" applyFont="1" applyFill="1" applyBorder="1" applyAlignment="1" applyProtection="1">
      <alignment wrapText="1"/>
    </xf>
    <xf numFmtId="171" fontId="32" fillId="23" borderId="37" xfId="0" applyNumberFormat="1" applyFont="1" applyFill="1" applyBorder="1" applyAlignment="1" applyProtection="1">
      <alignment wrapText="1"/>
    </xf>
    <xf numFmtId="171" fontId="32" fillId="23" borderId="38" xfId="0" applyNumberFormat="1" applyFont="1" applyFill="1" applyBorder="1" applyAlignment="1" applyProtection="1">
      <alignment wrapText="1"/>
    </xf>
    <xf numFmtId="171" fontId="16" fillId="0" borderId="22" xfId="0" applyNumberFormat="1" applyFont="1" applyFill="1" applyBorder="1" applyAlignment="1" applyProtection="1">
      <alignment horizontal="right" wrapText="1"/>
      <protection locked="0"/>
    </xf>
    <xf numFmtId="171" fontId="17" fillId="0" borderId="42" xfId="0" applyNumberFormat="1" applyFont="1" applyFill="1" applyBorder="1" applyAlignment="1" applyProtection="1">
      <alignment horizontal="right" wrapText="1"/>
      <protection locked="0"/>
    </xf>
    <xf numFmtId="171" fontId="16" fillId="0" borderId="42" xfId="0" applyNumberFormat="1" applyFont="1" applyFill="1" applyBorder="1" applyAlignment="1" applyProtection="1">
      <alignment horizontal="right" wrapText="1"/>
    </xf>
    <xf numFmtId="171" fontId="17" fillId="0" borderId="42" xfId="0" applyNumberFormat="1" applyFont="1" applyFill="1" applyBorder="1" applyAlignment="1" applyProtection="1">
      <alignment horizontal="right" wrapText="1"/>
    </xf>
    <xf numFmtId="171" fontId="21" fillId="0" borderId="0" xfId="0" applyNumberFormat="1" applyFont="1" applyBorder="1" applyProtection="1">
      <protection locked="0"/>
    </xf>
    <xf numFmtId="0" fontId="13" fillId="7" borderId="43" xfId="0" applyFont="1" applyFill="1" applyBorder="1" applyAlignment="1" applyProtection="1">
      <alignment horizontal="center"/>
      <protection locked="0"/>
    </xf>
    <xf numFmtId="171" fontId="17" fillId="0" borderId="44" xfId="0" applyNumberFormat="1" applyFont="1" applyFill="1" applyBorder="1" applyAlignment="1" applyProtection="1">
      <alignment horizontal="right" wrapText="1"/>
      <protection locked="0"/>
    </xf>
    <xf numFmtId="171" fontId="32" fillId="23" borderId="45" xfId="0" applyNumberFormat="1" applyFont="1" applyFill="1" applyBorder="1" applyAlignment="1" applyProtection="1">
      <alignment wrapText="1"/>
    </xf>
    <xf numFmtId="171" fontId="17" fillId="0" borderId="43" xfId="0" applyNumberFormat="1" applyFont="1" applyFill="1" applyBorder="1" applyAlignment="1" applyProtection="1">
      <alignment horizontal="right" wrapText="1"/>
      <protection locked="0"/>
    </xf>
    <xf numFmtId="171" fontId="16" fillId="22" borderId="45" xfId="0" applyNumberFormat="1" applyFont="1" applyFill="1" applyBorder="1" applyAlignment="1" applyProtection="1">
      <alignment horizontal="right" wrapText="1"/>
    </xf>
    <xf numFmtId="171" fontId="16" fillId="0" borderId="43" xfId="0" applyNumberFormat="1" applyFont="1" applyFill="1" applyBorder="1" applyAlignment="1" applyProtection="1">
      <alignment horizontal="right" wrapText="1"/>
      <protection locked="0"/>
    </xf>
    <xf numFmtId="171" fontId="16" fillId="0" borderId="14" xfId="0" applyNumberFormat="1" applyFont="1" applyFill="1" applyBorder="1" applyAlignment="1" applyProtection="1">
      <alignment horizontal="right" wrapText="1"/>
      <protection locked="0"/>
    </xf>
    <xf numFmtId="171" fontId="16" fillId="23" borderId="45" xfId="0" applyNumberFormat="1" applyFont="1" applyFill="1" applyBorder="1" applyAlignment="1" applyProtection="1">
      <alignment horizontal="right" wrapText="1"/>
    </xf>
    <xf numFmtId="171" fontId="16" fillId="23" borderId="37" xfId="0" applyNumberFormat="1" applyFont="1" applyFill="1" applyBorder="1" applyAlignment="1" applyProtection="1">
      <alignment horizontal="right" wrapText="1"/>
    </xf>
    <xf numFmtId="171" fontId="16" fillId="23" borderId="38" xfId="0" applyNumberFormat="1" applyFont="1" applyFill="1" applyBorder="1" applyAlignment="1" applyProtection="1">
      <alignment horizontal="right" wrapText="1"/>
    </xf>
    <xf numFmtId="171" fontId="17" fillId="0" borderId="46" xfId="0" applyNumberFormat="1" applyFont="1" applyFill="1" applyBorder="1" applyAlignment="1" applyProtection="1">
      <alignment horizontal="right" wrapText="1"/>
      <protection locked="0"/>
    </xf>
    <xf numFmtId="171" fontId="17" fillId="0" borderId="47" xfId="0" applyNumberFormat="1" applyFont="1" applyFill="1" applyBorder="1" applyAlignment="1" applyProtection="1">
      <alignment horizontal="right" wrapText="1"/>
      <protection locked="0"/>
    </xf>
    <xf numFmtId="171" fontId="17" fillId="0" borderId="48" xfId="0" applyNumberFormat="1" applyFont="1" applyFill="1" applyBorder="1" applyAlignment="1" applyProtection="1">
      <alignment horizontal="right" wrapText="1"/>
      <protection locked="0"/>
    </xf>
    <xf numFmtId="0" fontId="12" fillId="22" borderId="5" xfId="12" applyFont="1" applyFill="1" applyBorder="1" applyAlignment="1" applyProtection="1">
      <alignment wrapText="1"/>
      <protection locked="0"/>
    </xf>
    <xf numFmtId="171" fontId="12" fillId="22" borderId="5" xfId="12" applyNumberFormat="1" applyFont="1" applyFill="1" applyBorder="1" applyProtection="1">
      <protection locked="0"/>
    </xf>
    <xf numFmtId="171" fontId="17" fillId="19" borderId="31" xfId="0" applyNumberFormat="1" applyFont="1" applyFill="1" applyBorder="1" applyAlignment="1" applyProtection="1">
      <alignment horizontal="center" wrapText="1"/>
    </xf>
    <xf numFmtId="171" fontId="16" fillId="19" borderId="29" xfId="0" applyNumberFormat="1" applyFont="1" applyFill="1" applyBorder="1" applyAlignment="1" applyProtection="1">
      <alignment horizontal="center" wrapText="1"/>
    </xf>
    <xf numFmtId="0" fontId="13" fillId="7" borderId="44" xfId="0" applyFont="1" applyFill="1" applyBorder="1" applyAlignment="1" applyProtection="1">
      <alignment horizontal="center" wrapText="1"/>
      <protection locked="0"/>
    </xf>
    <xf numFmtId="0" fontId="13" fillId="7" borderId="30" xfId="0" applyFont="1" applyFill="1" applyBorder="1" applyAlignment="1" applyProtection="1">
      <alignment horizontal="center" wrapText="1"/>
      <protection locked="0"/>
    </xf>
    <xf numFmtId="0" fontId="13" fillId="7" borderId="49" xfId="0" applyFont="1" applyFill="1" applyBorder="1" applyAlignment="1" applyProtection="1">
      <alignment horizontal="center" wrapText="1"/>
      <protection locked="0"/>
    </xf>
    <xf numFmtId="0" fontId="13" fillId="7" borderId="24" xfId="0" applyFont="1" applyFill="1" applyBorder="1" applyAlignment="1" applyProtection="1">
      <alignment horizontal="center" wrapText="1"/>
      <protection locked="0"/>
    </xf>
    <xf numFmtId="3" fontId="17" fillId="0" borderId="14" xfId="0" applyNumberFormat="1" applyFont="1" applyBorder="1" applyAlignment="1" applyProtection="1">
      <alignment horizontal="right" wrapText="1"/>
      <protection locked="0"/>
    </xf>
    <xf numFmtId="0" fontId="38" fillId="0" borderId="0" xfId="0" applyFont="1" applyProtection="1">
      <protection locked="0"/>
    </xf>
    <xf numFmtId="0" fontId="47" fillId="16" borderId="0" xfId="29" applyFont="1" applyFill="1"/>
    <xf numFmtId="0" fontId="51" fillId="17" borderId="21" xfId="29" applyFont="1" applyFill="1" applyBorder="1" applyAlignment="1">
      <alignment horizontal="left"/>
    </xf>
    <xf numFmtId="170" fontId="51" fillId="17" borderId="21" xfId="29" applyNumberFormat="1" applyFont="1" applyFill="1" applyBorder="1"/>
    <xf numFmtId="0" fontId="51" fillId="17" borderId="5" xfId="29" applyFont="1" applyFill="1" applyBorder="1" applyAlignment="1">
      <alignment horizontal="left"/>
    </xf>
    <xf numFmtId="170" fontId="51" fillId="17" borderId="5" xfId="29" applyNumberFormat="1" applyFont="1" applyFill="1" applyBorder="1"/>
    <xf numFmtId="0" fontId="1" fillId="13" borderId="7" xfId="29" applyFont="1" applyFill="1" applyBorder="1"/>
    <xf numFmtId="171" fontId="35" fillId="13" borderId="53" xfId="10" applyNumberFormat="1" applyFont="1" applyFill="1" applyBorder="1" applyAlignment="1"/>
    <xf numFmtId="0" fontId="2" fillId="0" borderId="5" xfId="29" applyFont="1" applyBorder="1"/>
    <xf numFmtId="0" fontId="1" fillId="13" borderId="14" xfId="29" applyFont="1" applyFill="1" applyBorder="1" applyAlignment="1">
      <alignment horizontal="center" vertical="center"/>
    </xf>
    <xf numFmtId="0" fontId="1" fillId="13" borderId="14" xfId="29" applyFont="1" applyFill="1" applyBorder="1" applyAlignment="1">
      <alignment horizontal="center" vertical="center" wrapText="1"/>
    </xf>
    <xf numFmtId="0" fontId="1" fillId="0" borderId="54" xfId="29" applyFont="1" applyBorder="1"/>
    <xf numFmtId="171" fontId="35" fillId="0" borderId="55" xfId="10" applyNumberFormat="1" applyFont="1" applyFill="1" applyBorder="1" applyAlignment="1" applyProtection="1">
      <alignment wrapText="1"/>
      <protection locked="0"/>
    </xf>
    <xf numFmtId="171" fontId="35" fillId="0" borderId="56" xfId="10" applyNumberFormat="1" applyFont="1" applyFill="1" applyBorder="1" applyAlignment="1" applyProtection="1">
      <alignment wrapText="1"/>
      <protection locked="0"/>
    </xf>
    <xf numFmtId="0" fontId="2" fillId="0" borderId="42" xfId="29" applyFont="1" applyBorder="1"/>
    <xf numFmtId="0" fontId="2" fillId="0" borderId="31" xfId="29" applyFont="1" applyBorder="1"/>
    <xf numFmtId="0" fontId="2" fillId="0" borderId="57" xfId="29" applyFont="1" applyBorder="1"/>
    <xf numFmtId="171" fontId="21" fillId="0" borderId="58" xfId="10" applyNumberFormat="1" applyFont="1" applyFill="1" applyBorder="1" applyAlignment="1" applyProtection="1">
      <alignment wrapText="1"/>
      <protection locked="0"/>
    </xf>
    <xf numFmtId="171" fontId="21" fillId="0" borderId="59" xfId="10" applyNumberFormat="1" applyFont="1" applyFill="1" applyBorder="1" applyAlignment="1" applyProtection="1">
      <alignment wrapText="1"/>
      <protection locked="0"/>
    </xf>
    <xf numFmtId="0" fontId="2" fillId="0" borderId="60" xfId="29" applyFont="1" applyBorder="1"/>
    <xf numFmtId="171" fontId="21" fillId="0" borderId="61" xfId="10" applyNumberFormat="1" applyFont="1" applyFill="1" applyBorder="1" applyAlignment="1" applyProtection="1">
      <alignment wrapText="1"/>
      <protection locked="0"/>
    </xf>
    <xf numFmtId="171" fontId="21" fillId="0" borderId="62" xfId="10" applyNumberFormat="1" applyFont="1" applyFill="1" applyBorder="1" applyAlignment="1" applyProtection="1">
      <alignment wrapText="1"/>
      <protection locked="0"/>
    </xf>
    <xf numFmtId="0" fontId="51" fillId="17" borderId="18" xfId="29" applyFont="1" applyFill="1" applyBorder="1" applyAlignment="1">
      <alignment horizontal="left"/>
    </xf>
    <xf numFmtId="173" fontId="51" fillId="17" borderId="18" xfId="10" applyNumberFormat="1" applyFont="1" applyFill="1" applyBorder="1" applyAlignment="1" applyProtection="1"/>
    <xf numFmtId="0" fontId="52" fillId="13" borderId="5" xfId="29" applyNumberFormat="1" applyFont="1" applyFill="1" applyBorder="1" applyAlignment="1">
      <alignment horizontal="left"/>
    </xf>
    <xf numFmtId="175" fontId="52" fillId="13" borderId="5" xfId="10" applyNumberFormat="1" applyFont="1" applyFill="1" applyBorder="1"/>
    <xf numFmtId="170" fontId="53" fillId="13" borderId="5" xfId="36" applyNumberFormat="1" applyFont="1" applyFill="1" applyBorder="1" applyAlignment="1">
      <alignment horizontal="center"/>
    </xf>
    <xf numFmtId="9" fontId="52" fillId="13" borderId="5" xfId="36" applyNumberFormat="1" applyFont="1" applyFill="1" applyBorder="1"/>
    <xf numFmtId="0" fontId="32" fillId="7" borderId="50" xfId="0" applyFont="1" applyFill="1" applyBorder="1" applyAlignment="1" applyProtection="1">
      <alignment horizontal="center" vertical="center" wrapText="1"/>
      <protection locked="0"/>
    </xf>
    <xf numFmtId="0" fontId="32" fillId="7" borderId="8" xfId="0" applyFont="1" applyFill="1" applyBorder="1" applyAlignment="1" applyProtection="1">
      <alignment horizontal="center" vertical="center" wrapText="1"/>
      <protection locked="0"/>
    </xf>
    <xf numFmtId="0" fontId="32" fillId="7" borderId="32" xfId="0" applyFont="1" applyFill="1" applyBorder="1" applyAlignment="1" applyProtection="1">
      <alignment horizontal="center" vertical="center" wrapText="1"/>
      <protection locked="0"/>
    </xf>
    <xf numFmtId="0" fontId="32" fillId="24" borderId="51" xfId="0" applyFont="1" applyFill="1" applyBorder="1" applyAlignment="1" applyProtection="1">
      <alignment horizontal="center" wrapText="1"/>
      <protection locked="0"/>
    </xf>
    <xf numFmtId="0" fontId="0" fillId="25" borderId="51" xfId="0" applyFill="1" applyBorder="1" applyAlignment="1">
      <alignment horizontal="center" wrapText="1"/>
    </xf>
    <xf numFmtId="0" fontId="0" fillId="25" borderId="52" xfId="0" applyFill="1" applyBorder="1" applyAlignment="1">
      <alignment horizontal="center" wrapText="1"/>
    </xf>
    <xf numFmtId="0" fontId="12" fillId="24" borderId="34" xfId="0" applyFont="1" applyFill="1" applyBorder="1" applyAlignment="1" applyProtection="1">
      <alignment horizontal="center" wrapText="1"/>
      <protection locked="0"/>
    </xf>
    <xf numFmtId="0" fontId="12" fillId="24" borderId="51" xfId="0" applyFont="1" applyFill="1" applyBorder="1" applyAlignment="1" applyProtection="1">
      <alignment horizontal="center" wrapText="1"/>
      <protection locked="0"/>
    </xf>
    <xf numFmtId="0" fontId="50" fillId="0" borderId="0" xfId="0" applyFont="1" applyAlignment="1" applyProtection="1">
      <alignment wrapText="1"/>
      <protection hidden="1"/>
    </xf>
    <xf numFmtId="0" fontId="36" fillId="0" borderId="0" xfId="0" applyFont="1" applyAlignment="1" applyProtection="1">
      <alignment wrapText="1"/>
      <protection hidden="1"/>
    </xf>
    <xf numFmtId="0" fontId="1" fillId="0" borderId="0" xfId="29" applyFont="1" applyBorder="1" applyAlignment="1">
      <alignment horizontal="center"/>
    </xf>
    <xf numFmtId="0" fontId="1" fillId="0" borderId="0" xfId="29" applyFont="1" applyBorder="1" applyAlignment="1">
      <alignment horizontal="left"/>
    </xf>
  </cellXfs>
  <cellStyles count="41">
    <cellStyle name="category" xfId="1"/>
    <cellStyle name="Comma [0]_ARN (2)" xfId="2"/>
    <cellStyle name="Comma_5 Series SW" xfId="3"/>
    <cellStyle name="Comma0" xfId="4"/>
    <cellStyle name="Currency [0]_ARN (2)" xfId="5"/>
    <cellStyle name="Currency_ARN (2)" xfId="6"/>
    <cellStyle name="Currency0" xfId="7"/>
    <cellStyle name="Date" xfId="8"/>
    <cellStyle name="daty" xfId="9"/>
    <cellStyle name="Dziesiętny" xfId="10" builtinId="3"/>
    <cellStyle name="Dziesiętny 2" xfId="11"/>
    <cellStyle name="Excel Built-in Normal" xfId="12"/>
    <cellStyle name="Fixed" xfId="13"/>
    <cellStyle name="HEADER" xfId="14"/>
    <cellStyle name="Heading 1" xfId="15"/>
    <cellStyle name="Heading 2" xfId="16"/>
    <cellStyle name="kolory" xfId="17"/>
    <cellStyle name="Model" xfId="18"/>
    <cellStyle name="Normal - Styl1" xfId="19"/>
    <cellStyle name="Normal - Styl2" xfId="20"/>
    <cellStyle name="Normal - Styl3" xfId="21"/>
    <cellStyle name="Normal - Styl4" xfId="22"/>
    <cellStyle name="Normal - Styl5" xfId="23"/>
    <cellStyle name="Normal - Styl6" xfId="24"/>
    <cellStyle name="Normal - Styl7" xfId="25"/>
    <cellStyle name="Normal_5 Series SW" xfId="26"/>
    <cellStyle name="normální_laroux" xfId="27"/>
    <cellStyle name="Normalny" xfId="0" builtinId="0"/>
    <cellStyle name="Normalny 2" xfId="28"/>
    <cellStyle name="Normalny 3" xfId="29"/>
    <cellStyle name="Normalny 6" xfId="30"/>
    <cellStyle name="Normalny 6 2" xfId="31"/>
    <cellStyle name="Normalny_interjarek" xfId="32"/>
    <cellStyle name="Normalny_I-T" xfId="33"/>
    <cellStyle name="Normalny_Sterylizacja - kalkulacja" xfId="34"/>
    <cellStyle name="Percent_Module1" xfId="35"/>
    <cellStyle name="Procentowy" xfId="36" builtinId="5"/>
    <cellStyle name="Procentowy 2" xfId="37"/>
    <cellStyle name="Styl 1" xfId="38"/>
    <cellStyle name="subhead" xfId="39"/>
    <cellStyle name="Total"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1038225</xdr:colOff>
      <xdr:row>38</xdr:row>
      <xdr:rowOff>19050</xdr:rowOff>
    </xdr:from>
    <xdr:to>
      <xdr:col>6</xdr:col>
      <xdr:colOff>582930</xdr:colOff>
      <xdr:row>40</xdr:row>
      <xdr:rowOff>152400</xdr:rowOff>
    </xdr:to>
    <xdr:pic>
      <xdr:nvPicPr>
        <xdr:cNvPr id="4" name="Obraz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8277225"/>
          <a:ext cx="5755005" cy="457200"/>
        </a:xfrm>
        <a:prstGeom prst="rect">
          <a:avLst/>
        </a:prstGeom>
        <a:noFill/>
      </xdr:spPr>
    </xdr:pic>
    <xdr:clientData/>
  </xdr:twoCellAnchor>
  <xdr:twoCellAnchor editAs="oneCell">
    <xdr:from>
      <xdr:col>1</xdr:col>
      <xdr:colOff>171450</xdr:colOff>
      <xdr:row>0</xdr:row>
      <xdr:rowOff>142874</xdr:rowOff>
    </xdr:from>
    <xdr:to>
      <xdr:col>3</xdr:col>
      <xdr:colOff>666750</xdr:colOff>
      <xdr:row>2</xdr:row>
      <xdr:rowOff>152400</xdr:rowOff>
    </xdr:to>
    <xdr:pic>
      <xdr:nvPicPr>
        <xdr:cNvPr id="5" name="Obraz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95600" y="142874"/>
          <a:ext cx="1866900" cy="333376"/>
        </a:xfrm>
        <a:prstGeom prst="rect">
          <a:avLst/>
        </a:prstGeom>
        <a:noFill/>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8"/>
    <pageSetUpPr fitToPage="1"/>
  </sheetPr>
  <dimension ref="A2:Q41"/>
  <sheetViews>
    <sheetView tabSelected="1" view="pageBreakPreview" zoomScaleSheetLayoutView="100" workbookViewId="0">
      <pane xSplit="1" ySplit="11" topLeftCell="B33" activePane="bottomRight" state="frozen"/>
      <selection pane="topRight" activeCell="B1" sqref="B1"/>
      <selection pane="bottomLeft" activeCell="A12" sqref="A12"/>
      <selection pane="bottomRight" activeCell="G36" sqref="G36"/>
    </sheetView>
  </sheetViews>
  <sheetFormatPr defaultColWidth="8.85546875" defaultRowHeight="12.75"/>
  <cols>
    <col min="1" max="1" width="40.85546875" style="138" customWidth="1"/>
    <col min="2" max="3" width="10.28515625" style="138" customWidth="1"/>
    <col min="4" max="4" width="11.140625" style="138" customWidth="1"/>
    <col min="5" max="8" width="10.28515625" style="138" customWidth="1"/>
    <col min="9" max="16384" width="8.85546875" style="138"/>
  </cols>
  <sheetData>
    <row r="2" spans="1:8">
      <c r="A2" s="199"/>
    </row>
    <row r="3" spans="1:8">
      <c r="A3" s="137"/>
    </row>
    <row r="4" spans="1:8">
      <c r="A4" s="137"/>
    </row>
    <row r="5" spans="1:8">
      <c r="A5" s="137"/>
      <c r="C5" s="235" t="str">
        <f ca="1">CONCATENATE("Do momentu złożenia rocznego zeznania podatkowego za "&amp;YEAR(TODAY())-1," r. należy wypełnić kolumny oznaczone latami "&amp;YEAR(TODAY())-2,","," "&amp;YEAR(TODAY())-1," oraz za poszczególne zakończone miesiące "&amp;YEAR(TODAY())," r. Po złożeniu zeznania za "&amp;YEAR(TODAY())-1," r. nie ma obowiązku wypełnienia kolumny dot. danych za "&amp;YEAR(TODAY())-2," r. Prognoza obejmuje lata "&amp;YEAR(TODAY()),"- "&amp;YEAR(TODAY())+3," i jest wymagana.")</f>
        <v>Do momentu złożenia rocznego zeznania podatkowego za 2024 r. należy wypełnić kolumny oznaczone latami 2023, 2024 oraz za poszczególne zakończone miesiące 2025 r. Po złożeniu zeznania za 2024 r. nie ma obowiązku wypełnienia kolumny dot. danych za 2023 r. Prognoza obejmuje lata 2025- 2028 i jest wymagana.</v>
      </c>
      <c r="D5" s="236"/>
      <c r="E5" s="236"/>
      <c r="F5" s="236"/>
      <c r="G5" s="236"/>
      <c r="H5" s="236"/>
    </row>
    <row r="6" spans="1:8" ht="13.15" customHeight="1">
      <c r="A6" s="139" t="s">
        <v>72</v>
      </c>
      <c r="C6" s="236"/>
      <c r="D6" s="236"/>
      <c r="E6" s="236"/>
      <c r="F6" s="236"/>
      <c r="G6" s="236"/>
      <c r="H6" s="236"/>
    </row>
    <row r="7" spans="1:8" ht="15.75">
      <c r="A7" s="140" t="s">
        <v>71</v>
      </c>
      <c r="C7" s="236"/>
      <c r="D7" s="236"/>
      <c r="E7" s="236"/>
      <c r="F7" s="236"/>
      <c r="G7" s="236"/>
      <c r="H7" s="236"/>
    </row>
    <row r="8" spans="1:8" ht="13.5" thickBot="1">
      <c r="A8" s="141" t="s">
        <v>0</v>
      </c>
    </row>
    <row r="9" spans="1:8" ht="13.5" customHeight="1" thickBot="1">
      <c r="A9" s="227" t="s">
        <v>1</v>
      </c>
      <c r="B9" s="233" t="s">
        <v>2</v>
      </c>
      <c r="C9" s="234"/>
      <c r="D9" s="232"/>
      <c r="E9" s="230" t="s">
        <v>3</v>
      </c>
      <c r="F9" s="231"/>
      <c r="G9" s="231"/>
      <c r="H9" s="232"/>
    </row>
    <row r="10" spans="1:8" ht="72">
      <c r="A10" s="228"/>
      <c r="B10" s="194" t="s">
        <v>74</v>
      </c>
      <c r="C10" s="194" t="s">
        <v>75</v>
      </c>
      <c r="D10" s="195" t="str">
        <f ca="1">CONCATENATE("rok bieżący "&amp;YEAR(TODAY())," (ilość m-cy przed pożyczką)")</f>
        <v>rok bieżący 2025 (ilość m-cy przed pożyczką)</v>
      </c>
      <c r="E10" s="196" t="s">
        <v>4</v>
      </c>
      <c r="F10" s="197" t="s">
        <v>5</v>
      </c>
      <c r="G10" s="197" t="s">
        <v>6</v>
      </c>
      <c r="H10" s="195" t="s">
        <v>7</v>
      </c>
    </row>
    <row r="11" spans="1:8" ht="13.5" thickBot="1">
      <c r="A11" s="229"/>
      <c r="B11" s="177">
        <f ca="1">YEAR(TODAY())-2</f>
        <v>2023</v>
      </c>
      <c r="C11" s="119">
        <f ca="1">YEAR(TODAY())-1</f>
        <v>2024</v>
      </c>
      <c r="D11" s="129" t="s">
        <v>73</v>
      </c>
      <c r="E11" s="117">
        <f ca="1">YEAR(TODAY())</f>
        <v>2025</v>
      </c>
      <c r="F11" s="118">
        <f ca="1">YEAR(TODAY())+1</f>
        <v>2026</v>
      </c>
      <c r="G11" s="119">
        <f ca="1">YEAR(TODAY())+2</f>
        <v>2027</v>
      </c>
      <c r="H11" s="129">
        <f ca="1">YEAR(TODAY())+3</f>
        <v>2028</v>
      </c>
    </row>
    <row r="12" spans="1:8" ht="16.899999999999999" customHeight="1" thickBot="1">
      <c r="A12" s="167" t="s">
        <v>8</v>
      </c>
      <c r="B12" s="179">
        <f t="shared" ref="B12:G12" si="0">SUM(B13:B14)</f>
        <v>0</v>
      </c>
      <c r="C12" s="170">
        <f t="shared" si="0"/>
        <v>0</v>
      </c>
      <c r="D12" s="171">
        <f t="shared" si="0"/>
        <v>0</v>
      </c>
      <c r="E12" s="168">
        <f t="shared" si="0"/>
        <v>0</v>
      </c>
      <c r="F12" s="169">
        <f t="shared" si="0"/>
        <v>0</v>
      </c>
      <c r="G12" s="170">
        <f t="shared" si="0"/>
        <v>0</v>
      </c>
      <c r="H12" s="171">
        <f>SUM(H13:H14)</f>
        <v>0</v>
      </c>
    </row>
    <row r="13" spans="1:8" ht="24">
      <c r="A13" s="142" t="s">
        <v>57</v>
      </c>
      <c r="B13" s="178"/>
      <c r="C13" s="122"/>
      <c r="D13" s="130"/>
      <c r="E13" s="120"/>
      <c r="F13" s="121"/>
      <c r="G13" s="122"/>
      <c r="H13" s="130"/>
    </row>
    <row r="14" spans="1:8" ht="17.25" customHeight="1" thickBot="1">
      <c r="A14" s="143" t="s">
        <v>58</v>
      </c>
      <c r="B14" s="180"/>
      <c r="C14" s="198"/>
      <c r="D14" s="131"/>
      <c r="E14" s="111"/>
      <c r="F14" s="112"/>
      <c r="G14" s="113"/>
      <c r="H14" s="131"/>
    </row>
    <row r="15" spans="1:8" ht="24.75" thickBot="1">
      <c r="A15" s="157" t="s">
        <v>9</v>
      </c>
      <c r="B15" s="181">
        <f t="shared" ref="B15:H15" si="1">B16+B17+B18+B24-B25</f>
        <v>0</v>
      </c>
      <c r="C15" s="160">
        <f t="shared" si="1"/>
        <v>0</v>
      </c>
      <c r="D15" s="161">
        <f t="shared" si="1"/>
        <v>0</v>
      </c>
      <c r="E15" s="158">
        <f t="shared" si="1"/>
        <v>0</v>
      </c>
      <c r="F15" s="159">
        <f t="shared" si="1"/>
        <v>0</v>
      </c>
      <c r="G15" s="160">
        <f t="shared" si="1"/>
        <v>0</v>
      </c>
      <c r="H15" s="161">
        <f t="shared" si="1"/>
        <v>0</v>
      </c>
    </row>
    <row r="16" spans="1:8" ht="24">
      <c r="A16" s="142" t="s">
        <v>59</v>
      </c>
      <c r="B16" s="178"/>
      <c r="C16" s="116"/>
      <c r="D16" s="132"/>
      <c r="E16" s="114"/>
      <c r="F16" s="115"/>
      <c r="G16" s="116"/>
      <c r="H16" s="132"/>
    </row>
    <row r="17" spans="1:17">
      <c r="A17" s="144" t="s">
        <v>60</v>
      </c>
      <c r="B17" s="173"/>
      <c r="C17" s="108"/>
      <c r="D17" s="133"/>
      <c r="E17" s="64"/>
      <c r="F17" s="105"/>
      <c r="G17" s="108"/>
      <c r="H17" s="133"/>
    </row>
    <row r="18" spans="1:17">
      <c r="A18" s="145" t="s">
        <v>61</v>
      </c>
      <c r="B18" s="174">
        <f t="shared" ref="B18:H18" si="2">B19+B20</f>
        <v>0</v>
      </c>
      <c r="C18" s="109">
        <f t="shared" si="2"/>
        <v>0</v>
      </c>
      <c r="D18" s="134">
        <f t="shared" si="2"/>
        <v>0</v>
      </c>
      <c r="E18" s="65">
        <f t="shared" si="2"/>
        <v>0</v>
      </c>
      <c r="F18" s="106">
        <f t="shared" si="2"/>
        <v>0</v>
      </c>
      <c r="G18" s="109">
        <f t="shared" si="2"/>
        <v>0</v>
      </c>
      <c r="H18" s="134">
        <f t="shared" si="2"/>
        <v>0</v>
      </c>
    </row>
    <row r="19" spans="1:17" ht="24">
      <c r="A19" s="146" t="s">
        <v>10</v>
      </c>
      <c r="B19" s="173"/>
      <c r="C19" s="108"/>
      <c r="D19" s="133"/>
      <c r="E19" s="64"/>
      <c r="F19" s="105"/>
      <c r="G19" s="108"/>
      <c r="H19" s="133"/>
    </row>
    <row r="20" spans="1:17">
      <c r="A20" s="147" t="s">
        <v>11</v>
      </c>
      <c r="B20" s="175">
        <f t="shared" ref="B20:H20" si="3">B21+B22+B23</f>
        <v>0</v>
      </c>
      <c r="C20" s="110">
        <f t="shared" si="3"/>
        <v>0</v>
      </c>
      <c r="D20" s="135">
        <f t="shared" si="3"/>
        <v>0</v>
      </c>
      <c r="E20" s="66">
        <f t="shared" si="3"/>
        <v>0</v>
      </c>
      <c r="F20" s="107">
        <f t="shared" si="3"/>
        <v>0</v>
      </c>
      <c r="G20" s="110">
        <f t="shared" si="3"/>
        <v>0</v>
      </c>
      <c r="H20" s="135">
        <f t="shared" si="3"/>
        <v>0</v>
      </c>
    </row>
    <row r="21" spans="1:17">
      <c r="A21" s="148" t="s">
        <v>53</v>
      </c>
      <c r="B21" s="173"/>
      <c r="C21" s="108"/>
      <c r="D21" s="133"/>
      <c r="E21" s="64"/>
      <c r="F21" s="105"/>
      <c r="G21" s="108"/>
      <c r="H21" s="133"/>
    </row>
    <row r="22" spans="1:17">
      <c r="A22" s="148" t="s">
        <v>54</v>
      </c>
      <c r="B22" s="173"/>
      <c r="C22" s="108"/>
      <c r="D22" s="133"/>
      <c r="E22" s="64"/>
      <c r="F22" s="105"/>
      <c r="G22" s="108"/>
      <c r="H22" s="133"/>
    </row>
    <row r="23" spans="1:17">
      <c r="A23" s="148" t="s">
        <v>55</v>
      </c>
      <c r="B23" s="173"/>
      <c r="C23" s="108"/>
      <c r="D23" s="133"/>
      <c r="E23" s="64"/>
      <c r="F23" s="105"/>
      <c r="G23" s="108"/>
      <c r="H23" s="133"/>
    </row>
    <row r="24" spans="1:17" ht="24">
      <c r="A24" s="144" t="s">
        <v>62</v>
      </c>
      <c r="B24" s="173"/>
      <c r="C24" s="110">
        <f>B25</f>
        <v>0</v>
      </c>
      <c r="D24" s="192"/>
      <c r="E24" s="66">
        <f>C25</f>
        <v>0</v>
      </c>
      <c r="F24" s="156">
        <f>E25</f>
        <v>0</v>
      </c>
      <c r="G24" s="110">
        <f>F25</f>
        <v>0</v>
      </c>
      <c r="H24" s="110">
        <f>G25</f>
        <v>0</v>
      </c>
    </row>
    <row r="25" spans="1:17" ht="24.75" thickBot="1">
      <c r="A25" s="143" t="s">
        <v>63</v>
      </c>
      <c r="B25" s="182"/>
      <c r="C25" s="183"/>
      <c r="D25" s="193"/>
      <c r="E25" s="172"/>
      <c r="F25" s="123"/>
      <c r="G25" s="124"/>
      <c r="H25" s="136"/>
    </row>
    <row r="26" spans="1:17" ht="16.899999999999999" customHeight="1" thickBot="1">
      <c r="A26" s="162" t="s">
        <v>12</v>
      </c>
      <c r="B26" s="184">
        <f t="shared" ref="B26:H26" si="4">B12-B15</f>
        <v>0</v>
      </c>
      <c r="C26" s="185">
        <f t="shared" si="4"/>
        <v>0</v>
      </c>
      <c r="D26" s="186">
        <f t="shared" si="4"/>
        <v>0</v>
      </c>
      <c r="E26" s="164">
        <f t="shared" si="4"/>
        <v>0</v>
      </c>
      <c r="F26" s="165">
        <f t="shared" si="4"/>
        <v>0</v>
      </c>
      <c r="G26" s="166">
        <f t="shared" si="4"/>
        <v>0</v>
      </c>
      <c r="H26" s="163">
        <f t="shared" si="4"/>
        <v>0</v>
      </c>
    </row>
    <row r="27" spans="1:17" ht="24.75" thickBot="1">
      <c r="A27" s="149" t="s">
        <v>64</v>
      </c>
      <c r="B27" s="187"/>
      <c r="C27" s="188"/>
      <c r="D27" s="189"/>
      <c r="E27" s="126"/>
      <c r="F27" s="127"/>
      <c r="G27" s="127"/>
      <c r="H27" s="128"/>
    </row>
    <row r="28" spans="1:17" ht="16.149999999999999" customHeight="1" thickBot="1">
      <c r="A28" s="162" t="s">
        <v>13</v>
      </c>
      <c r="B28" s="184">
        <f t="shared" ref="B28:G28" si="5">B26-B27</f>
        <v>0</v>
      </c>
      <c r="C28" s="185">
        <f t="shared" si="5"/>
        <v>0</v>
      </c>
      <c r="D28" s="186">
        <f t="shared" si="5"/>
        <v>0</v>
      </c>
      <c r="E28" s="164">
        <f t="shared" si="5"/>
        <v>0</v>
      </c>
      <c r="F28" s="165">
        <f t="shared" si="5"/>
        <v>0</v>
      </c>
      <c r="G28" s="166">
        <f t="shared" si="5"/>
        <v>0</v>
      </c>
      <c r="H28" s="163">
        <f>H26-H27</f>
        <v>0</v>
      </c>
    </row>
    <row r="29" spans="1:17" ht="13.5" thickBot="1">
      <c r="A29" s="149" t="s">
        <v>65</v>
      </c>
      <c r="B29" s="187"/>
      <c r="C29" s="188"/>
      <c r="D29" s="189"/>
      <c r="E29" s="126"/>
      <c r="F29" s="127"/>
      <c r="G29" s="125"/>
      <c r="H29" s="128"/>
    </row>
    <row r="30" spans="1:17" ht="17.45" customHeight="1" thickBot="1">
      <c r="A30" s="162" t="s">
        <v>14</v>
      </c>
      <c r="B30" s="184">
        <f t="shared" ref="B30:G30" si="6">B28-B29</f>
        <v>0</v>
      </c>
      <c r="C30" s="185">
        <f t="shared" si="6"/>
        <v>0</v>
      </c>
      <c r="D30" s="186">
        <f t="shared" si="6"/>
        <v>0</v>
      </c>
      <c r="E30" s="164">
        <f t="shared" si="6"/>
        <v>0</v>
      </c>
      <c r="F30" s="165">
        <f t="shared" si="6"/>
        <v>0</v>
      </c>
      <c r="G30" s="166">
        <f t="shared" si="6"/>
        <v>0</v>
      </c>
      <c r="H30" s="163">
        <f>H28-H29</f>
        <v>0</v>
      </c>
    </row>
    <row r="31" spans="1:17">
      <c r="A31" s="176"/>
      <c r="B31" s="176"/>
      <c r="C31" s="176"/>
      <c r="D31" s="176"/>
      <c r="E31" s="176"/>
      <c r="F31" s="150"/>
      <c r="G31" s="150"/>
      <c r="H31" s="150"/>
    </row>
    <row r="32" spans="1:17" s="151" customFormat="1">
      <c r="A32" s="190" t="s">
        <v>15</v>
      </c>
      <c r="B32" s="191"/>
      <c r="C32" s="191"/>
      <c r="D32" s="191"/>
      <c r="E32" s="191"/>
      <c r="F32" s="191"/>
      <c r="G32" s="191"/>
      <c r="H32" s="191"/>
      <c r="J32" s="138"/>
      <c r="K32" s="138"/>
      <c r="L32" s="138"/>
      <c r="M32" s="138"/>
      <c r="N32" s="138"/>
      <c r="O32" s="138"/>
      <c r="P32" s="138"/>
      <c r="Q32" s="138"/>
    </row>
    <row r="33" spans="1:17" s="151" customFormat="1">
      <c r="A33" s="152"/>
      <c r="B33" s="1"/>
      <c r="C33" s="1"/>
      <c r="D33" s="1"/>
      <c r="E33" s="1"/>
      <c r="F33" s="1"/>
      <c r="G33" s="1"/>
      <c r="J33" s="138"/>
      <c r="K33" s="138"/>
      <c r="L33" s="138"/>
      <c r="M33" s="138"/>
      <c r="N33" s="138"/>
      <c r="O33" s="138"/>
      <c r="P33" s="138"/>
      <c r="Q33" s="138"/>
    </row>
    <row r="34" spans="1:17">
      <c r="A34" s="137"/>
      <c r="B34" s="153"/>
      <c r="C34" s="154"/>
      <c r="D34" s="154"/>
      <c r="E34" s="154"/>
      <c r="F34" s="154"/>
      <c r="G34" s="154"/>
    </row>
    <row r="35" spans="1:17">
      <c r="A35" s="137"/>
    </row>
    <row r="36" spans="1:17">
      <c r="A36" s="138" t="s">
        <v>16</v>
      </c>
      <c r="D36" s="138" t="s">
        <v>17</v>
      </c>
    </row>
    <row r="37" spans="1:17">
      <c r="A37" s="155" t="s">
        <v>18</v>
      </c>
      <c r="D37" s="155" t="s">
        <v>19</v>
      </c>
    </row>
    <row r="41" spans="1:17">
      <c r="E41" s="155"/>
      <c r="F41" s="155"/>
    </row>
  </sheetData>
  <sheetProtection password="A958" sheet="1" formatCells="0" formatColumns="0" formatRows="0" insertColumns="0" insertRows="0" insertHyperlinks="0" deleteColumns="0" deleteRows="0" sort="0" autoFilter="0" pivotTables="0"/>
  <mergeCells count="4">
    <mergeCell ref="A9:A11"/>
    <mergeCell ref="E9:H9"/>
    <mergeCell ref="B9:D9"/>
    <mergeCell ref="C5:H7"/>
  </mergeCells>
  <pageMargins left="0.70833333333333337" right="0.70833333333333337" top="0.74791666666666667" bottom="0.74791666666666667" header="0.51180555555555551" footer="0.51180555555555551"/>
  <pageSetup paperSize="9" scale="78" firstPageNumber="0"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1"/>
    <pageSetUpPr fitToPage="1"/>
  </sheetPr>
  <dimension ref="A1:K42"/>
  <sheetViews>
    <sheetView view="pageBreakPreview" workbookViewId="0">
      <pane xSplit="1" ySplit="3" topLeftCell="B13" activePane="bottomRight" state="frozen"/>
      <selection activeCell="A16" sqref="A16:I24"/>
      <selection pane="topRight" activeCell="A16" sqref="A16:I24"/>
      <selection pane="bottomLeft" activeCell="A16" sqref="A16:I24"/>
      <selection pane="bottomRight" activeCell="L28" sqref="L28"/>
    </sheetView>
  </sheetViews>
  <sheetFormatPr defaultColWidth="10" defaultRowHeight="12.75"/>
  <cols>
    <col min="1" max="1" width="46.85546875" style="3" customWidth="1"/>
    <col min="2" max="9" width="11.7109375" style="3" customWidth="1"/>
    <col min="10" max="16384" width="10" style="3"/>
  </cols>
  <sheetData>
    <row r="1" spans="1:11" ht="15" customHeight="1">
      <c r="A1" s="200" t="s">
        <v>56</v>
      </c>
      <c r="C1" s="43" t="s">
        <v>20</v>
      </c>
    </row>
    <row r="2" spans="1:11" ht="15" customHeight="1">
      <c r="A2" s="237" t="s">
        <v>21</v>
      </c>
      <c r="B2" s="237"/>
      <c r="C2" s="237"/>
      <c r="D2" s="237"/>
      <c r="E2" s="237"/>
      <c r="F2" s="4"/>
      <c r="G2" s="4"/>
      <c r="H2" s="4"/>
    </row>
    <row r="3" spans="1:11" ht="24" customHeight="1" thickBot="1">
      <c r="A3" s="208" t="s">
        <v>22</v>
      </c>
      <c r="B3" s="209">
        <f ca="1">'prognozy (obowiązkowe)'!B11</f>
        <v>2023</v>
      </c>
      <c r="C3" s="209">
        <f ca="1">'prognozy (obowiązkowe)'!C11</f>
        <v>2024</v>
      </c>
      <c r="D3" s="209" t="str">
        <f>'prognozy (obowiązkowe)'!D11</f>
        <v>….</v>
      </c>
      <c r="E3" s="209">
        <f ca="1">'prognozy (obowiązkowe)'!E11</f>
        <v>2025</v>
      </c>
      <c r="F3" s="209">
        <f ca="1">'prognozy (obowiązkowe)'!F11</f>
        <v>2026</v>
      </c>
      <c r="G3" s="209">
        <f ca="1">'prognozy (obowiązkowe)'!G11</f>
        <v>2027</v>
      </c>
      <c r="H3" s="209">
        <f ca="1">'prognozy (obowiązkowe)'!H11</f>
        <v>2028</v>
      </c>
    </row>
    <row r="4" spans="1:11" ht="13.5" thickBot="1">
      <c r="A4" s="210" t="s">
        <v>23</v>
      </c>
      <c r="B4" s="211">
        <f t="shared" ref="B4:H4" si="0">SUM(B5:B7)</f>
        <v>0</v>
      </c>
      <c r="C4" s="211">
        <f t="shared" si="0"/>
        <v>0</v>
      </c>
      <c r="D4" s="211">
        <f t="shared" si="0"/>
        <v>0</v>
      </c>
      <c r="E4" s="211">
        <f t="shared" si="0"/>
        <v>0</v>
      </c>
      <c r="F4" s="211">
        <f t="shared" si="0"/>
        <v>0</v>
      </c>
      <c r="G4" s="211">
        <f t="shared" si="0"/>
        <v>0</v>
      </c>
      <c r="H4" s="212">
        <f t="shared" si="0"/>
        <v>0</v>
      </c>
      <c r="I4" s="42"/>
      <c r="J4" s="42"/>
      <c r="K4" s="42"/>
    </row>
    <row r="5" spans="1:11">
      <c r="A5" s="218" t="s">
        <v>78</v>
      </c>
      <c r="B5" s="219">
        <f>'prognozy (obowiązkowe)'!B13</f>
        <v>0</v>
      </c>
      <c r="C5" s="219">
        <f>'prognozy (obowiązkowe)'!C13</f>
        <v>0</v>
      </c>
      <c r="D5" s="219">
        <f>'prognozy (obowiązkowe)'!D13</f>
        <v>0</v>
      </c>
      <c r="E5" s="219">
        <f>'prognozy (obowiązkowe)'!E13</f>
        <v>0</v>
      </c>
      <c r="F5" s="219">
        <f>'prognozy (obowiązkowe)'!F13</f>
        <v>0</v>
      </c>
      <c r="G5" s="219">
        <f>'prognozy (obowiązkowe)'!G13</f>
        <v>0</v>
      </c>
      <c r="H5" s="220">
        <f>'prognozy (obowiązkowe)'!H13</f>
        <v>0</v>
      </c>
      <c r="I5" s="42"/>
      <c r="J5" s="42"/>
      <c r="K5" s="42"/>
    </row>
    <row r="6" spans="1:11">
      <c r="A6" s="213"/>
      <c r="B6" s="207"/>
      <c r="C6" s="207"/>
      <c r="D6" s="207"/>
      <c r="E6" s="207"/>
      <c r="F6" s="207"/>
      <c r="G6" s="207"/>
      <c r="H6" s="214"/>
    </row>
    <row r="7" spans="1:11" ht="13.5" thickBot="1">
      <c r="A7" s="215"/>
      <c r="B7" s="216"/>
      <c r="C7" s="216"/>
      <c r="D7" s="216"/>
      <c r="E7" s="216"/>
      <c r="F7" s="216"/>
      <c r="G7" s="216"/>
      <c r="H7" s="217"/>
    </row>
    <row r="8" spans="1:11">
      <c r="A8" s="205" t="s">
        <v>66</v>
      </c>
      <c r="B8" s="206">
        <f>SUM(B9:B12)+B13-B14</f>
        <v>0</v>
      </c>
      <c r="C8" s="206">
        <f t="shared" ref="C8:H8" si="1">SUM(C9:C12)+C13-C14</f>
        <v>0</v>
      </c>
      <c r="D8" s="206">
        <f t="shared" si="1"/>
        <v>0</v>
      </c>
      <c r="E8" s="206">
        <f t="shared" si="1"/>
        <v>0</v>
      </c>
      <c r="F8" s="206">
        <f t="shared" si="1"/>
        <v>0</v>
      </c>
      <c r="G8" s="206">
        <f t="shared" si="1"/>
        <v>0</v>
      </c>
      <c r="H8" s="206">
        <f t="shared" si="1"/>
        <v>0</v>
      </c>
    </row>
    <row r="9" spans="1:11">
      <c r="A9" s="5" t="s">
        <v>79</v>
      </c>
      <c r="B9" s="61">
        <f>'prognozy (obowiązkowe)'!B19</f>
        <v>0</v>
      </c>
      <c r="C9" s="61">
        <f>'prognozy (obowiązkowe)'!C19</f>
        <v>0</v>
      </c>
      <c r="D9" s="61">
        <f>'prognozy (obowiązkowe)'!D19</f>
        <v>0</v>
      </c>
      <c r="E9" s="61">
        <f>'prognozy (obowiązkowe)'!E19</f>
        <v>0</v>
      </c>
      <c r="F9" s="61">
        <f>'prognozy (obowiązkowe)'!F19</f>
        <v>0</v>
      </c>
      <c r="G9" s="61">
        <f>'prognozy (obowiązkowe)'!G19</f>
        <v>0</v>
      </c>
      <c r="H9" s="61">
        <f>'prognozy (obowiązkowe)'!H19</f>
        <v>0</v>
      </c>
    </row>
    <row r="10" spans="1:11">
      <c r="A10" s="5" t="s">
        <v>80</v>
      </c>
      <c r="B10" s="62">
        <f>'prognozy (obowiązkowe)'!B21</f>
        <v>0</v>
      </c>
      <c r="C10" s="62">
        <f>'prognozy (obowiązkowe)'!C21</f>
        <v>0</v>
      </c>
      <c r="D10" s="62">
        <f>'prognozy (obowiązkowe)'!D21</f>
        <v>0</v>
      </c>
      <c r="E10" s="62">
        <f>'prognozy (obowiązkowe)'!E21</f>
        <v>0</v>
      </c>
      <c r="F10" s="62">
        <f>'prognozy (obowiązkowe)'!F21</f>
        <v>0</v>
      </c>
      <c r="G10" s="62">
        <f>'prognozy (obowiązkowe)'!G21</f>
        <v>0</v>
      </c>
      <c r="H10" s="62">
        <f>'prognozy (obowiązkowe)'!H21</f>
        <v>0</v>
      </c>
    </row>
    <row r="11" spans="1:11">
      <c r="A11" s="6" t="s">
        <v>81</v>
      </c>
      <c r="B11" s="61">
        <f>'prognozy (obowiązkowe)'!B23</f>
        <v>0</v>
      </c>
      <c r="C11" s="61">
        <f>'prognozy (obowiązkowe)'!C23</f>
        <v>0</v>
      </c>
      <c r="D11" s="61">
        <f>'prognozy (obowiązkowe)'!D23</f>
        <v>0</v>
      </c>
      <c r="E11" s="61">
        <f>'prognozy (obowiązkowe)'!E23</f>
        <v>0</v>
      </c>
      <c r="F11" s="61">
        <f>'prognozy (obowiązkowe)'!F23</f>
        <v>0</v>
      </c>
      <c r="G11" s="61">
        <f>'prognozy (obowiązkowe)'!G23</f>
        <v>0</v>
      </c>
      <c r="H11" s="61">
        <f>'prognozy (obowiązkowe)'!H23</f>
        <v>0</v>
      </c>
    </row>
    <row r="12" spans="1:11">
      <c r="A12" s="5" t="s">
        <v>82</v>
      </c>
      <c r="B12" s="61">
        <f>'prognozy (obowiązkowe)'!B16+'prognozy (obowiązkowe)'!B17</f>
        <v>0</v>
      </c>
      <c r="C12" s="61">
        <f>'prognozy (obowiązkowe)'!C16+'prognozy (obowiązkowe)'!C17</f>
        <v>0</v>
      </c>
      <c r="D12" s="61">
        <f>'prognozy (obowiązkowe)'!D16+'prognozy (obowiązkowe)'!D17</f>
        <v>0</v>
      </c>
      <c r="E12" s="61">
        <f>'prognozy (obowiązkowe)'!E16+'prognozy (obowiązkowe)'!E17</f>
        <v>0</v>
      </c>
      <c r="F12" s="61">
        <f>'prognozy (obowiązkowe)'!F16+'prognozy (obowiązkowe)'!F17</f>
        <v>0</v>
      </c>
      <c r="G12" s="61">
        <f>'prognozy (obowiązkowe)'!G16+'prognozy (obowiązkowe)'!G17</f>
        <v>0</v>
      </c>
      <c r="H12" s="61">
        <f>'prognozy (obowiązkowe)'!H16+'prognozy (obowiązkowe)'!H17</f>
        <v>0</v>
      </c>
    </row>
    <row r="13" spans="1:11">
      <c r="A13" s="5" t="s">
        <v>83</v>
      </c>
      <c r="B13" s="61">
        <f>'prognozy (obowiązkowe)'!B24</f>
        <v>0</v>
      </c>
      <c r="C13" s="61">
        <f>'prognozy (obowiązkowe)'!C24</f>
        <v>0</v>
      </c>
      <c r="D13" s="61">
        <f>'prognozy (obowiązkowe)'!D24</f>
        <v>0</v>
      </c>
      <c r="E13" s="61">
        <f>'prognozy (obowiązkowe)'!E24</f>
        <v>0</v>
      </c>
      <c r="F13" s="61">
        <f>'prognozy (obowiązkowe)'!F24</f>
        <v>0</v>
      </c>
      <c r="G13" s="61">
        <f>'prognozy (obowiązkowe)'!G24</f>
        <v>0</v>
      </c>
      <c r="H13" s="61">
        <f>'prognozy (obowiązkowe)'!H24</f>
        <v>0</v>
      </c>
    </row>
    <row r="14" spans="1:11">
      <c r="A14" s="5" t="s">
        <v>84</v>
      </c>
      <c r="B14" s="61">
        <f>'prognozy (obowiązkowe)'!B25</f>
        <v>0</v>
      </c>
      <c r="C14" s="61">
        <f>'prognozy (obowiązkowe)'!C25</f>
        <v>0</v>
      </c>
      <c r="D14" s="61">
        <f>'prognozy (obowiązkowe)'!D25</f>
        <v>0</v>
      </c>
      <c r="E14" s="61">
        <f>'prognozy (obowiązkowe)'!E25</f>
        <v>0</v>
      </c>
      <c r="F14" s="61">
        <f>'prognozy (obowiązkowe)'!F25</f>
        <v>0</v>
      </c>
      <c r="G14" s="61">
        <f>'prognozy (obowiązkowe)'!G25</f>
        <v>0</v>
      </c>
      <c r="H14" s="61">
        <f>'prognozy (obowiązkowe)'!H25</f>
        <v>0</v>
      </c>
    </row>
    <row r="15" spans="1:11">
      <c r="A15" s="72" t="s">
        <v>89</v>
      </c>
      <c r="B15" s="73">
        <f>B4-B8</f>
        <v>0</v>
      </c>
      <c r="C15" s="73">
        <f t="shared" ref="C15:H15" si="2">C4-C8</f>
        <v>0</v>
      </c>
      <c r="D15" s="73">
        <f t="shared" si="2"/>
        <v>0</v>
      </c>
      <c r="E15" s="73">
        <f t="shared" si="2"/>
        <v>0</v>
      </c>
      <c r="F15" s="73">
        <f t="shared" si="2"/>
        <v>0</v>
      </c>
      <c r="G15" s="73">
        <f t="shared" si="2"/>
        <v>0</v>
      </c>
      <c r="H15" s="73">
        <f t="shared" si="2"/>
        <v>0</v>
      </c>
    </row>
    <row r="16" spans="1:11">
      <c r="A16" s="5" t="s">
        <v>85</v>
      </c>
      <c r="B16" s="61">
        <f>'prognozy (obowiązkowe)'!B14</f>
        <v>0</v>
      </c>
      <c r="C16" s="61">
        <f>'prognozy (obowiązkowe)'!C14</f>
        <v>0</v>
      </c>
      <c r="D16" s="61">
        <f>'prognozy (obowiązkowe)'!D14</f>
        <v>0</v>
      </c>
      <c r="E16" s="61">
        <f>'prognozy (obowiązkowe)'!E14</f>
        <v>0</v>
      </c>
      <c r="F16" s="61">
        <f>'prognozy (obowiązkowe)'!F14</f>
        <v>0</v>
      </c>
      <c r="G16" s="61">
        <f>'prognozy (obowiązkowe)'!G14</f>
        <v>0</v>
      </c>
      <c r="H16" s="61">
        <f>'prognozy (obowiązkowe)'!H14</f>
        <v>0</v>
      </c>
    </row>
    <row r="17" spans="1:11">
      <c r="A17" s="5" t="s">
        <v>86</v>
      </c>
      <c r="B17" s="62">
        <f>'prognozy (obowiązkowe)'!B22</f>
        <v>0</v>
      </c>
      <c r="C17" s="62">
        <f>'prognozy (obowiązkowe)'!C22</f>
        <v>0</v>
      </c>
      <c r="D17" s="62">
        <f>'prognozy (obowiązkowe)'!D22</f>
        <v>0</v>
      </c>
      <c r="E17" s="62">
        <f>'prognozy (obowiązkowe)'!E22</f>
        <v>0</v>
      </c>
      <c r="F17" s="62">
        <f>'prognozy (obowiązkowe)'!F22</f>
        <v>0</v>
      </c>
      <c r="G17" s="62">
        <f>'prognozy (obowiązkowe)'!G22</f>
        <v>0</v>
      </c>
      <c r="H17" s="62">
        <f>'prognozy (obowiązkowe)'!H22</f>
        <v>0</v>
      </c>
    </row>
    <row r="18" spans="1:11">
      <c r="A18" s="72" t="s">
        <v>88</v>
      </c>
      <c r="B18" s="74">
        <f>B15+B16-B17</f>
        <v>0</v>
      </c>
      <c r="C18" s="74">
        <f t="shared" ref="C18:H18" si="3">C15+C16-C17</f>
        <v>0</v>
      </c>
      <c r="D18" s="74">
        <f t="shared" si="3"/>
        <v>0</v>
      </c>
      <c r="E18" s="74">
        <f t="shared" si="3"/>
        <v>0</v>
      </c>
      <c r="F18" s="74">
        <f t="shared" si="3"/>
        <v>0</v>
      </c>
      <c r="G18" s="74">
        <f t="shared" si="3"/>
        <v>0</v>
      </c>
      <c r="H18" s="74">
        <f t="shared" si="3"/>
        <v>0</v>
      </c>
    </row>
    <row r="19" spans="1:11">
      <c r="A19" s="5" t="s">
        <v>87</v>
      </c>
      <c r="B19" s="63">
        <f>'prognozy (obowiązkowe)'!B27</f>
        <v>0</v>
      </c>
      <c r="C19" s="63">
        <f>'prognozy (obowiązkowe)'!C27</f>
        <v>0</v>
      </c>
      <c r="D19" s="63">
        <f>'prognozy (obowiązkowe)'!D27</f>
        <v>0</v>
      </c>
      <c r="E19" s="63">
        <f>'prognozy (obowiązkowe)'!E27</f>
        <v>0</v>
      </c>
      <c r="F19" s="63">
        <f>'prognozy (obowiązkowe)'!F27</f>
        <v>0</v>
      </c>
      <c r="G19" s="63">
        <f>'prognozy (obowiązkowe)'!G27</f>
        <v>0</v>
      </c>
      <c r="H19" s="63">
        <f>'prognozy (obowiązkowe)'!H27</f>
        <v>0</v>
      </c>
    </row>
    <row r="20" spans="1:11">
      <c r="A20" s="5" t="s">
        <v>90</v>
      </c>
      <c r="B20" s="62">
        <f>'prognozy (obowiązkowe)'!B29</f>
        <v>0</v>
      </c>
      <c r="C20" s="62">
        <f>'prognozy (obowiązkowe)'!C29</f>
        <v>0</v>
      </c>
      <c r="D20" s="62">
        <f>'prognozy (obowiązkowe)'!D29</f>
        <v>0</v>
      </c>
      <c r="E20" s="62">
        <f>'prognozy (obowiązkowe)'!E29</f>
        <v>0</v>
      </c>
      <c r="F20" s="62">
        <f>'prognozy (obowiązkowe)'!F29</f>
        <v>0</v>
      </c>
      <c r="G20" s="62">
        <f>'prognozy (obowiązkowe)'!G29</f>
        <v>0</v>
      </c>
      <c r="H20" s="62">
        <f>'prognozy (obowiązkowe)'!H29</f>
        <v>0</v>
      </c>
    </row>
    <row r="21" spans="1:11">
      <c r="A21" s="72" t="s">
        <v>91</v>
      </c>
      <c r="B21" s="75">
        <f>B18-B19-B20</f>
        <v>0</v>
      </c>
      <c r="C21" s="75">
        <f t="shared" ref="C21:H21" si="4">C18-C19-C20</f>
        <v>0</v>
      </c>
      <c r="D21" s="75">
        <f t="shared" si="4"/>
        <v>0</v>
      </c>
      <c r="E21" s="75">
        <f t="shared" si="4"/>
        <v>0</v>
      </c>
      <c r="F21" s="75">
        <f t="shared" si="4"/>
        <v>0</v>
      </c>
      <c r="G21" s="75">
        <f t="shared" si="4"/>
        <v>0</v>
      </c>
      <c r="H21" s="75">
        <f t="shared" si="4"/>
        <v>0</v>
      </c>
      <c r="I21" s="42"/>
      <c r="J21" s="42"/>
      <c r="K21" s="42"/>
    </row>
    <row r="22" spans="1:11">
      <c r="A22" s="55" t="s">
        <v>92</v>
      </c>
      <c r="B22" s="62"/>
      <c r="C22" s="62"/>
      <c r="D22" s="62"/>
      <c r="E22" s="62"/>
      <c r="F22" s="62"/>
      <c r="G22" s="62"/>
      <c r="H22" s="62"/>
    </row>
    <row r="23" spans="1:11">
      <c r="A23" s="76" t="s">
        <v>93</v>
      </c>
      <c r="B23" s="77">
        <f>B21-B22</f>
        <v>0</v>
      </c>
      <c r="C23" s="77">
        <f t="shared" ref="C23:H23" si="5">C21-C22</f>
        <v>0</v>
      </c>
      <c r="D23" s="77">
        <f t="shared" si="5"/>
        <v>0</v>
      </c>
      <c r="E23" s="77">
        <f t="shared" si="5"/>
        <v>0</v>
      </c>
      <c r="F23" s="77">
        <f t="shared" si="5"/>
        <v>0</v>
      </c>
      <c r="G23" s="77">
        <f t="shared" si="5"/>
        <v>0</v>
      </c>
      <c r="H23" s="77">
        <f t="shared" si="5"/>
        <v>0</v>
      </c>
    </row>
    <row r="24" spans="1:11" ht="15" customHeight="1">
      <c r="B24" s="59"/>
      <c r="C24" s="59"/>
      <c r="D24" s="59"/>
      <c r="E24" s="59"/>
      <c r="F24" s="59"/>
      <c r="G24" s="59"/>
      <c r="H24" s="59"/>
    </row>
    <row r="25" spans="1:11" ht="15" customHeight="1">
      <c r="A25" s="7" t="s">
        <v>24</v>
      </c>
      <c r="B25" s="60">
        <f t="shared" ref="B25:H25" ca="1" si="6">B3</f>
        <v>2023</v>
      </c>
      <c r="C25" s="60">
        <f t="shared" ca="1" si="6"/>
        <v>2024</v>
      </c>
      <c r="D25" s="60" t="str">
        <f t="shared" si="6"/>
        <v>….</v>
      </c>
      <c r="E25" s="60">
        <f t="shared" ca="1" si="6"/>
        <v>2025</v>
      </c>
      <c r="F25" s="60">
        <f t="shared" ca="1" si="6"/>
        <v>2026</v>
      </c>
      <c r="G25" s="60">
        <f t="shared" ca="1" si="6"/>
        <v>2027</v>
      </c>
      <c r="H25" s="60">
        <f t="shared" ca="1" si="6"/>
        <v>2028</v>
      </c>
    </row>
    <row r="26" spans="1:11" ht="15" customHeight="1">
      <c r="A26" s="83" t="s">
        <v>25</v>
      </c>
      <c r="B26" s="84">
        <f>'prognozy (obowiązkowe)'!B32</f>
        <v>0</v>
      </c>
      <c r="C26" s="84">
        <f>'prognozy (obowiązkowe)'!C32</f>
        <v>0</v>
      </c>
      <c r="D26" s="84">
        <f>'prognozy (obowiązkowe)'!D32</f>
        <v>0</v>
      </c>
      <c r="E26" s="84">
        <f>'prognozy (obowiązkowe)'!E32</f>
        <v>0</v>
      </c>
      <c r="F26" s="84">
        <f>'prognozy (obowiązkowe)'!F32</f>
        <v>0</v>
      </c>
      <c r="G26" s="84">
        <f>'prognozy (obowiązkowe)'!G32</f>
        <v>0</v>
      </c>
      <c r="H26" s="84">
        <f>'prognozy (obowiązkowe)'!H32</f>
        <v>0</v>
      </c>
    </row>
    <row r="28" spans="1:11">
      <c r="A28" s="238" t="s">
        <v>26</v>
      </c>
      <c r="B28" s="238"/>
      <c r="C28" s="238"/>
      <c r="D28" s="238"/>
      <c r="E28" s="238"/>
    </row>
    <row r="29" spans="1:11">
      <c r="A29" s="78" t="s">
        <v>27</v>
      </c>
      <c r="B29" s="56">
        <f t="shared" ref="B29:H29" ca="1" si="7">B3</f>
        <v>2023</v>
      </c>
      <c r="C29" s="56">
        <f t="shared" ca="1" si="7"/>
        <v>2024</v>
      </c>
      <c r="D29" s="56" t="str">
        <f t="shared" si="7"/>
        <v>….</v>
      </c>
      <c r="E29" s="56">
        <f t="shared" ca="1" si="7"/>
        <v>2025</v>
      </c>
      <c r="F29" s="56">
        <f t="shared" ca="1" si="7"/>
        <v>2026</v>
      </c>
      <c r="G29" s="56">
        <f t="shared" ca="1" si="7"/>
        <v>2027</v>
      </c>
      <c r="H29" s="56">
        <f t="shared" ca="1" si="7"/>
        <v>2028</v>
      </c>
    </row>
    <row r="30" spans="1:11">
      <c r="A30" s="201" t="s">
        <v>77</v>
      </c>
      <c r="B30" s="202" t="e">
        <f>ROUND(B15/B4,3)</f>
        <v>#DIV/0!</v>
      </c>
      <c r="C30" s="202" t="e">
        <f t="shared" ref="C30:H30" si="8">ROUND(C15/C4,3)</f>
        <v>#DIV/0!</v>
      </c>
      <c r="D30" s="202" t="e">
        <f t="shared" si="8"/>
        <v>#DIV/0!</v>
      </c>
      <c r="E30" s="202" t="e">
        <f t="shared" si="8"/>
        <v>#DIV/0!</v>
      </c>
      <c r="F30" s="202" t="e">
        <f t="shared" si="8"/>
        <v>#DIV/0!</v>
      </c>
      <c r="G30" s="202" t="e">
        <f t="shared" si="8"/>
        <v>#DIV/0!</v>
      </c>
      <c r="H30" s="202" t="e">
        <f t="shared" si="8"/>
        <v>#DIV/0!</v>
      </c>
    </row>
    <row r="31" spans="1:11">
      <c r="A31" s="203" t="s">
        <v>76</v>
      </c>
      <c r="B31" s="204" t="e">
        <f>ROUND(B18/(B4+B16),3)</f>
        <v>#DIV/0!</v>
      </c>
      <c r="C31" s="204" t="e">
        <f t="shared" ref="C31:H31" si="9">ROUND(C18/(C4+C16),3)</f>
        <v>#DIV/0!</v>
      </c>
      <c r="D31" s="204" t="e">
        <f t="shared" si="9"/>
        <v>#DIV/0!</v>
      </c>
      <c r="E31" s="204" t="e">
        <f t="shared" si="9"/>
        <v>#DIV/0!</v>
      </c>
      <c r="F31" s="204" t="e">
        <f t="shared" si="9"/>
        <v>#DIV/0!</v>
      </c>
      <c r="G31" s="204" t="e">
        <f t="shared" si="9"/>
        <v>#DIV/0!</v>
      </c>
      <c r="H31" s="204" t="e">
        <f t="shared" si="9"/>
        <v>#DIV/0!</v>
      </c>
    </row>
    <row r="32" spans="1:11" ht="15" customHeight="1">
      <c r="A32" s="203" t="s">
        <v>28</v>
      </c>
      <c r="B32" s="204" t="e">
        <f>ROUND(B21/(B4+B16),3)</f>
        <v>#DIV/0!</v>
      </c>
      <c r="C32" s="204" t="e">
        <f t="shared" ref="C32:H32" si="10">ROUND(C21/(C4+C16),3)</f>
        <v>#DIV/0!</v>
      </c>
      <c r="D32" s="204" t="e">
        <f t="shared" si="10"/>
        <v>#DIV/0!</v>
      </c>
      <c r="E32" s="204" t="e">
        <f t="shared" si="10"/>
        <v>#DIV/0!</v>
      </c>
      <c r="F32" s="204" t="e">
        <f t="shared" si="10"/>
        <v>#DIV/0!</v>
      </c>
      <c r="G32" s="204" t="e">
        <f t="shared" si="10"/>
        <v>#DIV/0!</v>
      </c>
      <c r="H32" s="204" t="e">
        <f t="shared" si="10"/>
        <v>#DIV/0!</v>
      </c>
    </row>
    <row r="33" spans="1:9" ht="15" customHeight="1">
      <c r="A33" s="79"/>
      <c r="B33" s="70"/>
      <c r="C33" s="70"/>
      <c r="D33" s="70"/>
      <c r="E33" s="70"/>
      <c r="F33" s="70"/>
      <c r="G33" s="70"/>
      <c r="H33" s="70"/>
      <c r="I33" s="71"/>
    </row>
    <row r="34" spans="1:9">
      <c r="A34" s="80" t="s">
        <v>29</v>
      </c>
      <c r="B34" s="44"/>
      <c r="C34" s="44"/>
      <c r="D34" s="44"/>
      <c r="E34" s="44"/>
      <c r="F34" s="68"/>
      <c r="G34" s="69"/>
      <c r="H34" s="69"/>
    </row>
    <row r="35" spans="1:9" ht="15" customHeight="1">
      <c r="A35" s="221" t="s">
        <v>30</v>
      </c>
      <c r="B35" s="222" t="e">
        <f>ROUND((B23+B10)/B26,1)</f>
        <v>#DIV/0!</v>
      </c>
      <c r="C35" s="222" t="e">
        <f t="shared" ref="C35:H35" si="11">ROUND((C23+C10)/C26,1)</f>
        <v>#DIV/0!</v>
      </c>
      <c r="D35" s="222" t="e">
        <f t="shared" si="11"/>
        <v>#DIV/0!</v>
      </c>
      <c r="E35" s="222" t="e">
        <f t="shared" si="11"/>
        <v>#DIV/0!</v>
      </c>
      <c r="F35" s="222" t="e">
        <f t="shared" si="11"/>
        <v>#DIV/0!</v>
      </c>
      <c r="G35" s="222" t="e">
        <f t="shared" si="11"/>
        <v>#DIV/0!</v>
      </c>
      <c r="H35" s="222" t="e">
        <f t="shared" si="11"/>
        <v>#DIV/0!</v>
      </c>
    </row>
    <row r="36" spans="1:9" ht="15" customHeight="1">
      <c r="A36" s="221" t="s">
        <v>31</v>
      </c>
      <c r="B36" s="222" t="e">
        <f>ROUND((B18+B17)/B17,1)</f>
        <v>#DIV/0!</v>
      </c>
      <c r="C36" s="222" t="e">
        <f t="shared" ref="C36:H36" si="12">ROUND((C18+C17)/C17,1)</f>
        <v>#DIV/0!</v>
      </c>
      <c r="D36" s="222" t="e">
        <f t="shared" si="12"/>
        <v>#DIV/0!</v>
      </c>
      <c r="E36" s="222" t="e">
        <f t="shared" si="12"/>
        <v>#DIV/0!</v>
      </c>
      <c r="F36" s="222" t="e">
        <f t="shared" si="12"/>
        <v>#DIV/0!</v>
      </c>
      <c r="G36" s="222" t="e">
        <f t="shared" si="12"/>
        <v>#DIV/0!</v>
      </c>
      <c r="H36" s="222" t="e">
        <f t="shared" si="12"/>
        <v>#DIV/0!</v>
      </c>
    </row>
    <row r="37" spans="1:9">
      <c r="A37" s="81"/>
    </row>
    <row r="38" spans="1:9">
      <c r="A38" s="80" t="s">
        <v>67</v>
      </c>
      <c r="B38" s="44"/>
      <c r="C38" s="44"/>
      <c r="D38" s="44"/>
      <c r="E38" s="44"/>
      <c r="F38" s="44"/>
      <c r="G38" s="44"/>
      <c r="H38" s="44"/>
    </row>
    <row r="39" spans="1:9">
      <c r="A39" s="223" t="s">
        <v>68</v>
      </c>
      <c r="B39" s="224"/>
      <c r="C39" s="225" t="e">
        <f t="shared" ref="C39:G39" si="13">ROUND(C4/B4,3)</f>
        <v>#DIV/0!</v>
      </c>
      <c r="D39" s="226"/>
      <c r="E39" s="225" t="e">
        <f>ROUND(E4/C4,3)</f>
        <v>#DIV/0!</v>
      </c>
      <c r="F39" s="225" t="e">
        <f t="shared" si="13"/>
        <v>#DIV/0!</v>
      </c>
      <c r="G39" s="225" t="e">
        <f t="shared" si="13"/>
        <v>#DIV/0!</v>
      </c>
      <c r="H39" s="225" t="e">
        <f>ROUND(H4/G4,3)</f>
        <v>#DIV/0!</v>
      </c>
    </row>
    <row r="40" spans="1:9">
      <c r="A40" s="80" t="s">
        <v>69</v>
      </c>
      <c r="B40" s="44"/>
      <c r="C40" s="44"/>
      <c r="D40" s="44"/>
      <c r="E40" s="44"/>
      <c r="F40" s="45"/>
      <c r="G40" s="46"/>
      <c r="H40" s="46"/>
    </row>
    <row r="41" spans="1:9" ht="25.5">
      <c r="A41" s="82" t="s">
        <v>70</v>
      </c>
      <c r="B41" s="67"/>
      <c r="C41" s="67"/>
      <c r="D41" s="67"/>
      <c r="E41" s="67"/>
      <c r="F41" s="67"/>
      <c r="G41" s="67"/>
      <c r="H41" s="67"/>
    </row>
    <row r="42" spans="1:9" s="7" customFormat="1" ht="15" customHeight="1">
      <c r="A42" s="3"/>
      <c r="B42" s="3"/>
      <c r="C42" s="3"/>
      <c r="D42" s="3"/>
      <c r="E42" s="3"/>
      <c r="F42" s="3"/>
      <c r="G42" s="3"/>
      <c r="H42" s="3"/>
      <c r="I42" s="3"/>
    </row>
  </sheetData>
  <sheetProtection selectLockedCells="1" selectUnlockedCells="1"/>
  <mergeCells count="2">
    <mergeCell ref="A2:E2"/>
    <mergeCell ref="A28:E28"/>
  </mergeCells>
  <pageMargins left="0.70866141732283472" right="0.70866141732283472" top="0.74803149606299213" bottom="0.74803149606299213" header="0.51181102362204722" footer="0.51181102362204722"/>
  <pageSetup paperSize="9" scale="69" firstPageNumber="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opLeftCell="A22" workbookViewId="0">
      <selection activeCell="E27" sqref="E27"/>
    </sheetView>
  </sheetViews>
  <sheetFormatPr defaultRowHeight="12.75"/>
  <cols>
    <col min="1" max="1" width="17.7109375" customWidth="1"/>
    <col min="3" max="3" width="12.140625" customWidth="1"/>
    <col min="4" max="9" width="11.28515625" customWidth="1"/>
  </cols>
  <sheetData>
    <row r="1" spans="1:21" ht="15">
      <c r="A1" s="8" t="s">
        <v>32</v>
      </c>
      <c r="B1" s="9"/>
      <c r="C1" s="40">
        <f ca="1">'prognozy (obowiązkowe)'!B11</f>
        <v>2023</v>
      </c>
      <c r="D1" s="40">
        <f ca="1">'prognozy (obowiązkowe)'!C11</f>
        <v>2024</v>
      </c>
      <c r="E1" s="40" t="str">
        <f>'prognozy (obowiązkowe)'!D11</f>
        <v>….</v>
      </c>
      <c r="F1" s="40">
        <f ca="1">'prognozy (obowiązkowe)'!E11</f>
        <v>2025</v>
      </c>
      <c r="G1" s="40">
        <f ca="1">'prognozy (obowiązkowe)'!F11</f>
        <v>2026</v>
      </c>
      <c r="H1" s="40">
        <f ca="1">'prognozy (obowiązkowe)'!G11</f>
        <v>2027</v>
      </c>
      <c r="I1" s="40">
        <f ca="1">'prognozy (obowiązkowe)'!H11</f>
        <v>2028</v>
      </c>
      <c r="J1" s="10"/>
      <c r="K1" s="10"/>
      <c r="M1" s="10"/>
      <c r="O1" s="10"/>
      <c r="Q1" s="10"/>
      <c r="S1" s="10"/>
      <c r="U1" s="10"/>
    </row>
    <row r="2" spans="1:21" ht="14.25">
      <c r="A2" s="11" t="s">
        <v>33</v>
      </c>
      <c r="B2" s="12"/>
      <c r="C2" s="13"/>
      <c r="D2" s="85"/>
      <c r="E2" s="86"/>
      <c r="F2" s="92">
        <v>500000</v>
      </c>
      <c r="G2" s="92"/>
      <c r="H2" s="92"/>
      <c r="I2" s="92"/>
      <c r="J2" s="87"/>
      <c r="K2" s="14">
        <f>F2</f>
        <v>500000</v>
      </c>
      <c r="M2" s="14">
        <f>G2</f>
        <v>0</v>
      </c>
      <c r="O2" s="14">
        <f>I2</f>
        <v>0</v>
      </c>
      <c r="Q2" s="14">
        <f>K2</f>
        <v>500000</v>
      </c>
      <c r="S2" s="14">
        <f>M2</f>
        <v>0</v>
      </c>
      <c r="U2" s="14">
        <f>O2</f>
        <v>0</v>
      </c>
    </row>
    <row r="3" spans="1:21" ht="14.25">
      <c r="A3" s="15" t="s">
        <v>34</v>
      </c>
      <c r="B3" s="16"/>
      <c r="C3" s="13"/>
      <c r="D3" s="88"/>
      <c r="E3" s="17"/>
      <c r="F3" s="91">
        <f>ROUND(4*$K$4,0)</f>
        <v>30303</v>
      </c>
      <c r="G3" s="91">
        <f>ROUND(12*$K$4,0)</f>
        <v>90909</v>
      </c>
      <c r="H3" s="91">
        <f>ROUND(12*$K$4,0)</f>
        <v>90909</v>
      </c>
      <c r="I3" s="91">
        <f>ROUND(12*$K$4,0)</f>
        <v>90909</v>
      </c>
      <c r="J3" s="87"/>
      <c r="K3" s="10">
        <v>66</v>
      </c>
      <c r="M3" s="10">
        <v>73</v>
      </c>
      <c r="O3" s="10">
        <v>74</v>
      </c>
      <c r="Q3" s="10">
        <v>75</v>
      </c>
      <c r="S3" s="10">
        <v>76</v>
      </c>
      <c r="U3" s="10">
        <v>77</v>
      </c>
    </row>
    <row r="4" spans="1:21" ht="15" thickBot="1">
      <c r="A4" s="15" t="s">
        <v>35</v>
      </c>
      <c r="B4" s="16"/>
      <c r="C4" s="18"/>
      <c r="D4" s="89"/>
      <c r="E4" s="17">
        <f>C4+E2-E3</f>
        <v>0</v>
      </c>
      <c r="F4" s="91">
        <f>E4+F2-F3</f>
        <v>469697</v>
      </c>
      <c r="G4" s="91">
        <f>F4+G2-G3</f>
        <v>378788</v>
      </c>
      <c r="H4" s="91">
        <f>G4+H2-H3</f>
        <v>287879</v>
      </c>
      <c r="I4" s="91">
        <f>H4+I2-I3</f>
        <v>196970</v>
      </c>
      <c r="J4" s="87"/>
      <c r="K4" s="10">
        <f>K2/K3</f>
        <v>7575.757575757576</v>
      </c>
      <c r="M4" s="10">
        <f>M2/M3</f>
        <v>0</v>
      </c>
      <c r="O4" s="10">
        <f>O2/O3</f>
        <v>0</v>
      </c>
      <c r="Q4" s="10">
        <f>Q2/Q3</f>
        <v>6666.666666666667</v>
      </c>
      <c r="S4" s="10">
        <f>S2/S3</f>
        <v>0</v>
      </c>
      <c r="U4" s="10">
        <f>U2/U3</f>
        <v>0</v>
      </c>
    </row>
    <row r="5" spans="1:21" ht="15.75" thickBot="1">
      <c r="A5" s="20" t="s">
        <v>36</v>
      </c>
      <c r="B5" s="21">
        <v>0</v>
      </c>
      <c r="C5" s="22"/>
      <c r="D5" s="90"/>
      <c r="E5" s="90"/>
      <c r="F5" s="93"/>
      <c r="G5" s="93"/>
      <c r="H5" s="93"/>
      <c r="I5" s="93"/>
      <c r="J5" s="87"/>
      <c r="K5" s="10"/>
      <c r="M5" s="10"/>
      <c r="O5" s="10"/>
      <c r="Q5" s="10"/>
      <c r="S5" s="10"/>
      <c r="U5" s="10"/>
    </row>
    <row r="6" spans="1:21" ht="15">
      <c r="A6" s="23" t="s">
        <v>37</v>
      </c>
      <c r="B6" s="24"/>
      <c r="C6" s="25"/>
      <c r="D6" s="25"/>
      <c r="E6" s="25">
        <f>ROUND(((100+E4)/2)*$B$5/12*2,1)</f>
        <v>0</v>
      </c>
      <c r="F6" s="94">
        <f>ROUND(((E4+F4)/2)*$B$5/12*12,1)</f>
        <v>0</v>
      </c>
      <c r="G6" s="94">
        <f>ROUND(((F4+G4)/2)*$B$5/12*12,1)</f>
        <v>0</v>
      </c>
      <c r="H6" s="94">
        <f>ROUND(((G4+H4)/2)*$B$5/12*12,1)</f>
        <v>0</v>
      </c>
      <c r="I6" s="94">
        <f>ROUND(((H4+I4)/2)*$B$5/12*12,1)</f>
        <v>0</v>
      </c>
      <c r="J6" s="87"/>
      <c r="K6" s="10"/>
      <c r="M6" s="10"/>
      <c r="O6" s="10"/>
      <c r="Q6" s="10"/>
      <c r="S6" s="10"/>
      <c r="U6" s="10"/>
    </row>
    <row r="7" spans="1:21" ht="14.25">
      <c r="A7" s="23"/>
      <c r="B7" s="26"/>
      <c r="C7" s="26"/>
      <c r="D7" s="33"/>
      <c r="E7" s="33"/>
      <c r="F7" s="33"/>
      <c r="G7" s="33"/>
      <c r="H7" s="33"/>
      <c r="I7" s="87"/>
      <c r="J7" s="87"/>
      <c r="K7" s="10"/>
      <c r="M7" s="10"/>
      <c r="O7" s="10"/>
      <c r="Q7" s="10"/>
      <c r="S7" s="10"/>
      <c r="U7" s="10"/>
    </row>
    <row r="8" spans="1:21" ht="14.25">
      <c r="A8" s="8"/>
      <c r="B8" s="27"/>
      <c r="C8" s="27"/>
      <c r="D8" s="27"/>
      <c r="E8" s="27"/>
      <c r="F8" s="27"/>
      <c r="G8" s="27"/>
      <c r="H8" s="27"/>
      <c r="I8" s="87"/>
      <c r="J8" s="87"/>
      <c r="K8" s="10"/>
      <c r="M8" s="10"/>
      <c r="O8" s="10"/>
      <c r="Q8" s="10"/>
      <c r="S8" s="10"/>
      <c r="U8" s="10"/>
    </row>
    <row r="9" spans="1:21" ht="14.25">
      <c r="A9" s="28" t="s">
        <v>33</v>
      </c>
      <c r="B9" s="19"/>
      <c r="C9" s="95"/>
      <c r="D9" s="96"/>
      <c r="E9" s="96"/>
      <c r="F9" s="96"/>
      <c r="G9" s="96"/>
      <c r="H9" s="96"/>
      <c r="I9" s="92"/>
      <c r="J9" s="87"/>
      <c r="K9" s="10"/>
      <c r="M9" s="10"/>
      <c r="O9" s="10"/>
      <c r="Q9" s="10"/>
      <c r="S9" s="10"/>
      <c r="U9" s="10"/>
    </row>
    <row r="10" spans="1:21" ht="14.25">
      <c r="A10" s="15" t="s">
        <v>34</v>
      </c>
      <c r="B10" s="16"/>
      <c r="C10" s="31"/>
      <c r="D10" s="91"/>
      <c r="E10" s="91"/>
      <c r="F10" s="91"/>
      <c r="G10" s="91"/>
      <c r="H10" s="91"/>
      <c r="I10" s="91"/>
      <c r="J10" s="87"/>
      <c r="K10" s="10"/>
      <c r="M10" s="10"/>
      <c r="O10" s="10"/>
      <c r="Q10" s="10"/>
      <c r="S10" s="10"/>
      <c r="U10" s="10"/>
    </row>
    <row r="11" spans="1:21" ht="15" thickBot="1">
      <c r="A11" s="15" t="s">
        <v>35</v>
      </c>
      <c r="B11" s="19">
        <f>B9</f>
        <v>0</v>
      </c>
      <c r="C11" s="31">
        <f t="shared" ref="C11:I11" si="0">B11+C9-C10</f>
        <v>0</v>
      </c>
      <c r="D11" s="91">
        <f t="shared" si="0"/>
        <v>0</v>
      </c>
      <c r="E11" s="91">
        <f t="shared" si="0"/>
        <v>0</v>
      </c>
      <c r="F11" s="91">
        <f t="shared" si="0"/>
        <v>0</v>
      </c>
      <c r="G11" s="91">
        <f t="shared" si="0"/>
        <v>0</v>
      </c>
      <c r="H11" s="91">
        <f t="shared" si="0"/>
        <v>0</v>
      </c>
      <c r="I11" s="91">
        <f t="shared" si="0"/>
        <v>0</v>
      </c>
      <c r="J11" s="87"/>
      <c r="K11" s="10"/>
      <c r="M11" s="10"/>
      <c r="O11" s="10"/>
      <c r="Q11" s="10"/>
      <c r="S11" s="10"/>
      <c r="U11" s="10"/>
    </row>
    <row r="12" spans="1:21" ht="15.75" thickBot="1">
      <c r="A12" s="20" t="s">
        <v>36</v>
      </c>
      <c r="B12" s="21"/>
      <c r="C12" s="97"/>
      <c r="D12" s="93"/>
      <c r="E12" s="93"/>
      <c r="F12" s="93"/>
      <c r="G12" s="93"/>
      <c r="H12" s="93"/>
      <c r="I12" s="93"/>
      <c r="J12" s="87"/>
      <c r="K12" s="10"/>
      <c r="M12" s="10"/>
      <c r="O12" s="10"/>
      <c r="Q12" s="10"/>
      <c r="S12" s="10"/>
      <c r="U12" s="10"/>
    </row>
    <row r="13" spans="1:21" ht="15">
      <c r="A13" s="23" t="s">
        <v>37</v>
      </c>
      <c r="B13" s="24"/>
      <c r="C13" s="94"/>
      <c r="D13" s="94">
        <f>ROUND(((C11+D11)/2)*$B$12/12*6,1)</f>
        <v>0</v>
      </c>
      <c r="E13" s="94">
        <f>ROUND(((C11+E11)/2)*$B$12/12*12,1)</f>
        <v>0</v>
      </c>
      <c r="F13" s="94">
        <f>ROUND(((E11+F11)/2)*$B$12/12*12,1)</f>
        <v>0</v>
      </c>
      <c r="G13" s="94">
        <f>ROUND(((F11+G11)/2)*$B$12/12*12,1)</f>
        <v>0</v>
      </c>
      <c r="H13" s="94">
        <f>ROUND(((G11+H11)/2)*$B$12/12*12,1)</f>
        <v>0</v>
      </c>
      <c r="I13" s="94">
        <f>ROUND(((H11+I11)/2)*$B$12/12*12,0)</f>
        <v>0</v>
      </c>
      <c r="J13" s="87"/>
      <c r="K13" s="10"/>
      <c r="M13" s="10"/>
      <c r="O13" s="10"/>
      <c r="Q13" s="10"/>
      <c r="S13" s="10"/>
      <c r="U13" s="10"/>
    </row>
    <row r="14" spans="1:21" ht="14.25">
      <c r="A14" s="30"/>
      <c r="B14" s="26"/>
      <c r="C14" s="97"/>
      <c r="D14" s="93"/>
      <c r="E14" s="93"/>
      <c r="F14" s="93"/>
      <c r="G14" s="93"/>
      <c r="H14" s="93"/>
      <c r="I14" s="92"/>
      <c r="J14" s="87"/>
      <c r="K14" s="10"/>
      <c r="M14" s="10"/>
      <c r="O14" s="10"/>
      <c r="Q14" s="10"/>
      <c r="S14" s="10"/>
      <c r="U14" s="10"/>
    </row>
    <row r="15" spans="1:21" ht="14.25">
      <c r="A15" s="8"/>
      <c r="B15" s="27"/>
      <c r="C15" s="98"/>
      <c r="D15" s="98"/>
      <c r="E15" s="98"/>
      <c r="F15" s="98"/>
      <c r="G15" s="98"/>
      <c r="H15" s="98"/>
      <c r="I15" s="92"/>
      <c r="J15" s="87"/>
      <c r="K15" s="10"/>
      <c r="M15" s="10"/>
      <c r="O15" s="10"/>
      <c r="Q15" s="10"/>
      <c r="S15" s="10"/>
      <c r="U15" s="10"/>
    </row>
    <row r="16" spans="1:21" ht="14.25">
      <c r="A16" s="28" t="s">
        <v>33</v>
      </c>
      <c r="B16" s="31"/>
      <c r="C16" s="95"/>
      <c r="D16" s="96"/>
      <c r="E16" s="96"/>
      <c r="F16" s="96"/>
      <c r="G16" s="96"/>
      <c r="H16" s="96"/>
      <c r="I16" s="96"/>
      <c r="J16" s="87"/>
      <c r="K16" s="10"/>
      <c r="M16" s="10"/>
      <c r="O16" s="10"/>
      <c r="Q16" s="10"/>
      <c r="S16" s="10"/>
      <c r="U16" s="10"/>
    </row>
    <row r="17" spans="1:21" ht="14.25">
      <c r="A17" s="15" t="s">
        <v>34</v>
      </c>
      <c r="B17" s="19"/>
      <c r="C17" s="31"/>
      <c r="D17" s="91"/>
      <c r="E17" s="91"/>
      <c r="F17" s="91"/>
      <c r="G17" s="91"/>
      <c r="H17" s="91"/>
      <c r="I17" s="91"/>
      <c r="J17" s="87"/>
      <c r="K17" s="10"/>
      <c r="M17" s="10"/>
      <c r="O17" s="10"/>
      <c r="Q17" s="10"/>
      <c r="S17" s="10"/>
      <c r="U17" s="10"/>
    </row>
    <row r="18" spans="1:21" ht="15" thickBot="1">
      <c r="A18" s="15" t="s">
        <v>38</v>
      </c>
      <c r="B18" s="19">
        <f>B16-B17</f>
        <v>0</v>
      </c>
      <c r="C18" s="31">
        <f t="shared" ref="C18:I18" si="1">B18+C16-C17</f>
        <v>0</v>
      </c>
      <c r="D18" s="91">
        <f t="shared" si="1"/>
        <v>0</v>
      </c>
      <c r="E18" s="91">
        <f t="shared" si="1"/>
        <v>0</v>
      </c>
      <c r="F18" s="91">
        <f t="shared" si="1"/>
        <v>0</v>
      </c>
      <c r="G18" s="91">
        <f t="shared" si="1"/>
        <v>0</v>
      </c>
      <c r="H18" s="91">
        <f t="shared" si="1"/>
        <v>0</v>
      </c>
      <c r="I18" s="91">
        <f t="shared" si="1"/>
        <v>0</v>
      </c>
      <c r="J18" s="87"/>
      <c r="K18" s="10"/>
      <c r="M18" s="10"/>
      <c r="O18" s="10"/>
      <c r="Q18" s="10"/>
      <c r="S18" s="10"/>
      <c r="U18" s="10"/>
    </row>
    <row r="19" spans="1:21" ht="15.75" thickBot="1">
      <c r="A19" s="20" t="s">
        <v>36</v>
      </c>
      <c r="B19" s="21"/>
      <c r="C19" s="97"/>
      <c r="D19" s="93"/>
      <c r="E19" s="93"/>
      <c r="F19" s="93"/>
      <c r="G19" s="93"/>
      <c r="H19" s="93"/>
      <c r="I19" s="93"/>
      <c r="J19" s="87"/>
      <c r="K19" s="10"/>
      <c r="M19" s="10"/>
      <c r="O19" s="10"/>
      <c r="Q19" s="10"/>
      <c r="S19" s="10"/>
      <c r="U19" s="10"/>
    </row>
    <row r="20" spans="1:21" ht="15">
      <c r="A20" s="32" t="s">
        <v>39</v>
      </c>
      <c r="B20" s="24"/>
      <c r="C20" s="94">
        <f>ROUND(((B18+C18)/2)*$B$19/12*12,1)</f>
        <v>0</v>
      </c>
      <c r="D20" s="94">
        <f>ROUND(((C18+D18)/2)*$B$19/12*12,1)</f>
        <v>0</v>
      </c>
      <c r="E20" s="94">
        <f>ROUND(((D18+E18)/2)*$B$19/12*12,1)</f>
        <v>0</v>
      </c>
      <c r="F20" s="94">
        <f>ROUND(((E18+F18)/2)*$B$19/12*12,0)</f>
        <v>0</v>
      </c>
      <c r="G20" s="94">
        <f>ROUND(((F18+G18)/2)*$B$19/12*12,0)</f>
        <v>0</v>
      </c>
      <c r="H20" s="94">
        <f>ROUND(((G18+H18)/2)*$B$19/12*12,0)</f>
        <v>0</v>
      </c>
      <c r="I20" s="94">
        <f>ROUND(((H18+I18)/2)*$B$19/12*12,0)</f>
        <v>0</v>
      </c>
      <c r="J20" s="87"/>
      <c r="K20" s="10"/>
      <c r="M20" s="10"/>
      <c r="O20" s="10"/>
      <c r="Q20" s="10"/>
      <c r="S20" s="10"/>
      <c r="U20" s="10"/>
    </row>
    <row r="21" spans="1:21" ht="15">
      <c r="A21" s="33"/>
      <c r="B21" s="33"/>
      <c r="C21" s="99"/>
      <c r="D21" s="99"/>
      <c r="E21" s="99"/>
      <c r="F21" s="99"/>
      <c r="G21" s="99"/>
      <c r="H21" s="99"/>
      <c r="I21" s="92"/>
      <c r="J21" s="87"/>
      <c r="K21" s="10"/>
      <c r="M21" s="10"/>
      <c r="O21" s="10"/>
      <c r="Q21" s="10"/>
      <c r="S21" s="10"/>
      <c r="U21" s="10"/>
    </row>
    <row r="22" spans="1:21" ht="14.25">
      <c r="A22" s="34"/>
      <c r="B22" s="27"/>
      <c r="C22" s="98"/>
      <c r="D22" s="98"/>
      <c r="E22" s="98"/>
      <c r="F22" s="98"/>
      <c r="G22" s="98"/>
      <c r="H22" s="98"/>
      <c r="I22" s="92"/>
      <c r="J22" s="87"/>
      <c r="K22" s="10"/>
      <c r="M22" s="10"/>
      <c r="O22" s="10"/>
      <c r="Q22" s="10"/>
      <c r="S22" s="10"/>
      <c r="U22" s="10"/>
    </row>
    <row r="23" spans="1:21" ht="14.25">
      <c r="A23" s="28" t="s">
        <v>33</v>
      </c>
      <c r="B23" s="29"/>
      <c r="C23" s="95"/>
      <c r="D23" s="96"/>
      <c r="E23" s="96"/>
      <c r="F23" s="96"/>
      <c r="G23" s="96"/>
      <c r="H23" s="96"/>
      <c r="I23" s="96"/>
      <c r="J23" s="87"/>
      <c r="K23" s="10"/>
      <c r="M23" s="10"/>
      <c r="O23" s="10"/>
      <c r="Q23" s="10"/>
      <c r="S23" s="10"/>
      <c r="U23" s="10"/>
    </row>
    <row r="24" spans="1:21" ht="14.25">
      <c r="A24" s="15" t="s">
        <v>34</v>
      </c>
      <c r="B24" s="16"/>
      <c r="C24" s="31"/>
      <c r="D24" s="91"/>
      <c r="E24" s="91"/>
      <c r="F24" s="96"/>
      <c r="G24" s="96"/>
      <c r="H24" s="96"/>
      <c r="I24" s="96"/>
      <c r="J24" s="87"/>
      <c r="K24" s="10"/>
      <c r="M24" s="10"/>
      <c r="O24" s="10"/>
      <c r="Q24" s="10"/>
      <c r="S24" s="10"/>
      <c r="U24" s="10"/>
    </row>
    <row r="25" spans="1:21" ht="15" thickBot="1">
      <c r="A25" s="15" t="s">
        <v>38</v>
      </c>
      <c r="B25" s="12"/>
      <c r="C25" s="31">
        <f t="shared" ref="C25:I25" si="2">B25+C23-C24</f>
        <v>0</v>
      </c>
      <c r="D25" s="91">
        <f t="shared" si="2"/>
        <v>0</v>
      </c>
      <c r="E25" s="91">
        <f t="shared" si="2"/>
        <v>0</v>
      </c>
      <c r="F25" s="91">
        <f t="shared" si="2"/>
        <v>0</v>
      </c>
      <c r="G25" s="91">
        <f t="shared" si="2"/>
        <v>0</v>
      </c>
      <c r="H25" s="91">
        <f t="shared" si="2"/>
        <v>0</v>
      </c>
      <c r="I25" s="91">
        <f t="shared" si="2"/>
        <v>0</v>
      </c>
      <c r="J25" s="87"/>
      <c r="K25" s="10"/>
      <c r="M25" s="10"/>
      <c r="O25" s="10"/>
      <c r="Q25" s="10"/>
      <c r="S25" s="10"/>
      <c r="U25" s="10"/>
    </row>
    <row r="26" spans="1:21" ht="15.75" thickBot="1">
      <c r="A26" s="20" t="s">
        <v>36</v>
      </c>
      <c r="B26" s="21"/>
      <c r="C26" s="97"/>
      <c r="D26" s="93"/>
      <c r="E26" s="93"/>
      <c r="F26" s="93"/>
      <c r="G26" s="93"/>
      <c r="H26" s="93"/>
      <c r="I26" s="93"/>
      <c r="J26" s="87"/>
      <c r="K26" s="10"/>
      <c r="M26" s="10"/>
      <c r="O26" s="10"/>
      <c r="Q26" s="10"/>
      <c r="S26" s="10"/>
      <c r="U26" s="10"/>
    </row>
    <row r="27" spans="1:21" ht="15">
      <c r="A27" s="32" t="s">
        <v>39</v>
      </c>
      <c r="B27" s="24"/>
      <c r="C27" s="94">
        <f t="shared" ref="C27:I27" si="3">ROUND(((B25+C25)/2)*$B$26/12*12,0)</f>
        <v>0</v>
      </c>
      <c r="D27" s="94"/>
      <c r="E27" s="94">
        <f>ROUND(((C25+E25)/2)*$B$26/12*12,0)</f>
        <v>0</v>
      </c>
      <c r="F27" s="94">
        <f t="shared" si="3"/>
        <v>0</v>
      </c>
      <c r="G27" s="94">
        <f t="shared" si="3"/>
        <v>0</v>
      </c>
      <c r="H27" s="94">
        <f t="shared" si="3"/>
        <v>0</v>
      </c>
      <c r="I27" s="94">
        <f t="shared" si="3"/>
        <v>0</v>
      </c>
      <c r="J27" s="87"/>
      <c r="K27" s="10"/>
      <c r="M27" s="10"/>
      <c r="O27" s="10"/>
      <c r="Q27" s="10"/>
      <c r="S27" s="10"/>
      <c r="U27" s="10"/>
    </row>
    <row r="28" spans="1:21" ht="15">
      <c r="A28" s="33"/>
      <c r="B28" s="33"/>
      <c r="C28" s="99"/>
      <c r="D28" s="99"/>
      <c r="E28" s="99"/>
      <c r="F28" s="99"/>
      <c r="G28" s="99"/>
      <c r="H28" s="99"/>
      <c r="I28" s="92"/>
      <c r="J28" s="87"/>
      <c r="K28" s="10"/>
      <c r="M28" s="10"/>
      <c r="O28" s="10"/>
      <c r="Q28" s="10"/>
      <c r="S28" s="10"/>
      <c r="U28" s="10"/>
    </row>
    <row r="29" spans="1:21" ht="14.25">
      <c r="A29" s="34"/>
      <c r="B29" s="27"/>
      <c r="C29" s="98"/>
      <c r="D29" s="98"/>
      <c r="E29" s="98"/>
      <c r="F29" s="98"/>
      <c r="G29" s="98"/>
      <c r="H29" s="98"/>
      <c r="I29" s="98"/>
      <c r="J29" s="87"/>
      <c r="K29" s="10"/>
      <c r="M29" s="10"/>
      <c r="O29" s="10"/>
      <c r="Q29" s="10"/>
      <c r="S29" s="10"/>
      <c r="U29" s="10"/>
    </row>
    <row r="30" spans="1:21" ht="14.25">
      <c r="A30" s="28" t="s">
        <v>33</v>
      </c>
      <c r="B30" s="29"/>
      <c r="C30" s="95"/>
      <c r="D30" s="96"/>
      <c r="E30" s="96"/>
      <c r="F30" s="96"/>
      <c r="G30" s="96"/>
      <c r="H30" s="96"/>
      <c r="I30" s="96"/>
      <c r="J30" s="87"/>
      <c r="K30" s="10"/>
      <c r="M30" s="10"/>
      <c r="O30" s="10"/>
      <c r="Q30" s="10"/>
      <c r="S30" s="10"/>
      <c r="U30" s="10"/>
    </row>
    <row r="31" spans="1:21" ht="14.25">
      <c r="A31" s="15" t="s">
        <v>34</v>
      </c>
      <c r="B31" s="16"/>
      <c r="C31" s="95"/>
      <c r="D31" s="96"/>
      <c r="E31" s="96"/>
      <c r="F31" s="96"/>
      <c r="G31" s="96"/>
      <c r="H31" s="96"/>
      <c r="I31" s="96"/>
      <c r="J31" s="87"/>
      <c r="K31" s="10"/>
      <c r="M31" s="10"/>
      <c r="O31" s="10"/>
      <c r="Q31" s="10"/>
      <c r="S31" s="10"/>
      <c r="U31" s="10"/>
    </row>
    <row r="32" spans="1:21" ht="15" thickBot="1">
      <c r="A32" s="15" t="s">
        <v>38</v>
      </c>
      <c r="B32" s="12"/>
      <c r="C32" s="31">
        <f t="shared" ref="C32:I32" si="4">B32+C30-C31</f>
        <v>0</v>
      </c>
      <c r="D32" s="91">
        <f t="shared" si="4"/>
        <v>0</v>
      </c>
      <c r="E32" s="91">
        <f t="shared" si="4"/>
        <v>0</v>
      </c>
      <c r="F32" s="91">
        <f t="shared" si="4"/>
        <v>0</v>
      </c>
      <c r="G32" s="91">
        <f t="shared" si="4"/>
        <v>0</v>
      </c>
      <c r="H32" s="91">
        <f t="shared" si="4"/>
        <v>0</v>
      </c>
      <c r="I32" s="91">
        <f t="shared" si="4"/>
        <v>0</v>
      </c>
      <c r="J32" s="87"/>
      <c r="K32" s="10"/>
      <c r="M32" s="10"/>
      <c r="O32" s="10"/>
      <c r="Q32" s="10"/>
      <c r="S32" s="10"/>
      <c r="U32" s="10"/>
    </row>
    <row r="33" spans="1:21" ht="15.75" thickBot="1">
      <c r="A33" s="20" t="s">
        <v>36</v>
      </c>
      <c r="B33" s="21"/>
      <c r="C33" s="97"/>
      <c r="D33" s="93"/>
      <c r="E33" s="93"/>
      <c r="F33" s="93"/>
      <c r="G33" s="93"/>
      <c r="H33" s="93"/>
      <c r="I33" s="93"/>
      <c r="J33" s="87"/>
      <c r="K33" s="10"/>
      <c r="M33" s="10"/>
      <c r="O33" s="10"/>
      <c r="Q33" s="10"/>
      <c r="S33" s="10"/>
      <c r="U33" s="10"/>
    </row>
    <row r="34" spans="1:21" ht="15">
      <c r="A34" s="32" t="s">
        <v>39</v>
      </c>
      <c r="B34" s="24"/>
      <c r="C34" s="94">
        <f>ROUND(((B32+C32)/2)*$B$19/12*12,0)</f>
        <v>0</v>
      </c>
      <c r="D34" s="94"/>
      <c r="E34" s="94">
        <f>ROUND(((968500+E32)/2)*$B$33/12*2,0)</f>
        <v>0</v>
      </c>
      <c r="F34" s="94">
        <f>ROUND(((E32+F32)/2)*$B$33/12*12,0)</f>
        <v>0</v>
      </c>
      <c r="G34" s="94">
        <f>ROUND(((F32+G32)/2)*$B$33/12*12,0)</f>
        <v>0</v>
      </c>
      <c r="H34" s="94">
        <f>ROUND(((G32+H32)/2)*$B$33/12*12,0)</f>
        <v>0</v>
      </c>
      <c r="I34" s="94">
        <f>ROUND(((H32+I32)/2)*$B$33/12*12,0)</f>
        <v>0</v>
      </c>
      <c r="J34" s="87"/>
      <c r="K34" s="10"/>
      <c r="M34" s="10"/>
      <c r="O34" s="10"/>
      <c r="Q34" s="10"/>
      <c r="S34" s="10"/>
      <c r="U34" s="10"/>
    </row>
    <row r="35" spans="1:21">
      <c r="A35" s="10"/>
      <c r="B35" s="10"/>
      <c r="C35" s="14"/>
      <c r="D35" s="92"/>
      <c r="E35" s="92"/>
      <c r="F35" s="92"/>
      <c r="G35" s="92"/>
      <c r="H35" s="92"/>
      <c r="I35" s="92"/>
      <c r="J35" s="87"/>
      <c r="K35" s="10"/>
      <c r="M35" s="10"/>
      <c r="O35" s="10"/>
      <c r="Q35" s="10"/>
      <c r="S35" s="10"/>
      <c r="U35" s="10"/>
    </row>
    <row r="36" spans="1:21" ht="14.25">
      <c r="A36" s="34"/>
      <c r="B36" s="27"/>
      <c r="C36" s="98"/>
      <c r="D36" s="98"/>
      <c r="E36" s="98"/>
      <c r="F36" s="98"/>
      <c r="G36" s="98"/>
      <c r="H36" s="98"/>
      <c r="I36" s="98"/>
      <c r="J36" s="87"/>
      <c r="K36" s="10"/>
      <c r="M36" s="10"/>
      <c r="O36" s="10"/>
      <c r="Q36" s="10"/>
      <c r="S36" s="10"/>
      <c r="U36" s="10"/>
    </row>
    <row r="37" spans="1:21" ht="14.25">
      <c r="A37" s="28" t="s">
        <v>33</v>
      </c>
      <c r="B37" s="29"/>
      <c r="C37" s="95"/>
      <c r="D37" s="96"/>
      <c r="E37" s="96"/>
      <c r="F37" s="96"/>
      <c r="G37" s="96"/>
      <c r="H37" s="96"/>
      <c r="I37" s="96"/>
      <c r="J37" s="87"/>
      <c r="K37" s="10"/>
      <c r="M37" s="10"/>
      <c r="O37" s="10"/>
      <c r="Q37" s="10"/>
      <c r="S37" s="10"/>
      <c r="U37" s="10"/>
    </row>
    <row r="38" spans="1:21" ht="14.25">
      <c r="A38" s="15" t="s">
        <v>34</v>
      </c>
      <c r="B38" s="16"/>
      <c r="C38" s="95"/>
      <c r="D38" s="96"/>
      <c r="E38" s="96"/>
      <c r="F38" s="96"/>
      <c r="G38" s="96"/>
      <c r="H38" s="96"/>
      <c r="I38" s="96"/>
      <c r="J38" s="87"/>
      <c r="K38" s="10"/>
      <c r="M38" s="10"/>
      <c r="O38" s="10"/>
      <c r="Q38" s="10"/>
      <c r="S38" s="10"/>
      <c r="U38" s="10"/>
    </row>
    <row r="39" spans="1:21" ht="15" thickBot="1">
      <c r="A39" s="15" t="s">
        <v>38</v>
      </c>
      <c r="B39" s="12"/>
      <c r="C39" s="31"/>
      <c r="D39" s="91"/>
      <c r="E39" s="91">
        <f>C39+E37-E38</f>
        <v>0</v>
      </c>
      <c r="F39" s="91">
        <f>E39+F37-F38</f>
        <v>0</v>
      </c>
      <c r="G39" s="91">
        <f>F39+G37-G38</f>
        <v>0</v>
      </c>
      <c r="H39" s="91">
        <f>G39+H37-H38</f>
        <v>0</v>
      </c>
      <c r="I39" s="91">
        <f>H39+I37-I38</f>
        <v>0</v>
      </c>
      <c r="J39" s="87"/>
      <c r="K39" s="10"/>
      <c r="M39" s="10"/>
      <c r="O39" s="10"/>
      <c r="Q39" s="10"/>
      <c r="S39" s="10"/>
      <c r="U39" s="10"/>
    </row>
    <row r="40" spans="1:21" ht="15.75" thickBot="1">
      <c r="A40" s="20" t="s">
        <v>36</v>
      </c>
      <c r="B40" s="21"/>
      <c r="C40" s="97"/>
      <c r="D40" s="93"/>
      <c r="E40" s="93"/>
      <c r="F40" s="93"/>
      <c r="G40" s="93"/>
      <c r="H40" s="93"/>
      <c r="I40" s="93"/>
      <c r="J40" s="87"/>
      <c r="K40" s="10"/>
      <c r="M40" s="10"/>
      <c r="O40" s="10"/>
      <c r="Q40" s="10"/>
      <c r="S40" s="10"/>
      <c r="U40" s="10"/>
    </row>
    <row r="41" spans="1:21" ht="15">
      <c r="A41" s="32" t="s">
        <v>39</v>
      </c>
      <c r="B41" s="24"/>
      <c r="C41" s="94">
        <f>ROUND(((B39+C39)/2)*$B$19/12*12,0)</f>
        <v>0</v>
      </c>
      <c r="D41" s="94"/>
      <c r="E41" s="94">
        <f>ROUND(((968500+E39)/2)*$B$33/12*2,0)</f>
        <v>0</v>
      </c>
      <c r="F41" s="94">
        <f>ROUND(((E39+F39)/2)*$B$33/12*12,0)</f>
        <v>0</v>
      </c>
      <c r="G41" s="94">
        <f>ROUND(((F39+G39)/2)*$B$33/12*12,0)</f>
        <v>0</v>
      </c>
      <c r="H41" s="94">
        <f>ROUND(((G39+H39)/2)*$B$33/12*12,0)</f>
        <v>0</v>
      </c>
      <c r="I41" s="94">
        <f>ROUND(((H39+I39)/2)*$B$33/12*12,0)</f>
        <v>0</v>
      </c>
      <c r="J41" s="87"/>
      <c r="K41" s="10"/>
      <c r="M41" s="10"/>
      <c r="O41" s="10"/>
      <c r="Q41" s="10"/>
      <c r="S41" s="10"/>
      <c r="U41" s="10"/>
    </row>
    <row r="42" spans="1:21">
      <c r="A42" s="10"/>
      <c r="B42" s="10"/>
      <c r="C42" s="14"/>
      <c r="D42" s="92"/>
      <c r="E42" s="92"/>
      <c r="F42" s="92"/>
      <c r="G42" s="92"/>
      <c r="H42" s="92"/>
      <c r="I42" s="92"/>
      <c r="J42" s="87"/>
      <c r="K42" s="10"/>
      <c r="M42" s="10"/>
      <c r="O42" s="10"/>
      <c r="Q42" s="10"/>
      <c r="S42" s="10"/>
      <c r="U42" s="10"/>
    </row>
    <row r="43" spans="1:21">
      <c r="A43" s="35" t="s">
        <v>40</v>
      </c>
      <c r="B43" s="36">
        <f>ROUND(B6+B13+B20+B27+B34,0)</f>
        <v>0</v>
      </c>
      <c r="C43" s="100">
        <f>ROUND(C6+C13+C20+C27+C34,0)</f>
        <v>0</v>
      </c>
      <c r="D43" s="100"/>
      <c r="E43" s="100">
        <f>ROUND(E6+E13+E20+E27+E34,1)</f>
        <v>0</v>
      </c>
      <c r="F43" s="100">
        <f>ROUND(F6+F13+F20+F27+F34,1)</f>
        <v>0</v>
      </c>
      <c r="G43" s="100">
        <f>ROUND(G6+G13+G20+G27+G34,1)</f>
        <v>0</v>
      </c>
      <c r="H43" s="100">
        <f>ROUND(H6+H13+H20+H27+H34,1)</f>
        <v>0</v>
      </c>
      <c r="I43" s="100">
        <f>ROUND(I6+I13+I20+I27+I34,1)</f>
        <v>0</v>
      </c>
      <c r="J43" s="10"/>
      <c r="K43" s="10"/>
      <c r="M43" s="10"/>
      <c r="O43" s="10"/>
      <c r="Q43" s="10"/>
      <c r="S43" s="10"/>
      <c r="U43" s="10"/>
    </row>
    <row r="44" spans="1:21" ht="15">
      <c r="A44" s="37" t="s">
        <v>41</v>
      </c>
      <c r="B44" s="38">
        <f>B4+B11+B18+B25+B32+B39</f>
        <v>0</v>
      </c>
      <c r="C44" s="101">
        <f>C4+C11+C18+C25+C32+C39</f>
        <v>0</v>
      </c>
      <c r="D44" s="101">
        <f t="shared" ref="D44:I44" si="5">D4+D11+D18+D25+D32+D39</f>
        <v>0</v>
      </c>
      <c r="E44" s="101">
        <f t="shared" si="5"/>
        <v>0</v>
      </c>
      <c r="F44" s="101">
        <f t="shared" si="5"/>
        <v>469697</v>
      </c>
      <c r="G44" s="101">
        <f t="shared" si="5"/>
        <v>378788</v>
      </c>
      <c r="H44" s="101">
        <f t="shared" si="5"/>
        <v>287879</v>
      </c>
      <c r="I44" s="101">
        <f t="shared" si="5"/>
        <v>196970</v>
      </c>
      <c r="J44" s="10"/>
      <c r="K44" s="10"/>
      <c r="M44" s="10"/>
      <c r="O44" s="10"/>
      <c r="Q44" s="10"/>
      <c r="S44" s="10"/>
      <c r="U44" s="10"/>
    </row>
    <row r="45" spans="1:21">
      <c r="A45" s="10"/>
      <c r="B45" s="10"/>
      <c r="C45" s="14"/>
      <c r="D45" s="14"/>
      <c r="E45" s="14"/>
      <c r="F45" s="14"/>
      <c r="G45" s="14"/>
      <c r="H45" s="14"/>
      <c r="I45" s="14"/>
      <c r="J45" s="10"/>
      <c r="K45" s="10"/>
      <c r="M45" s="10"/>
      <c r="O45" s="10"/>
      <c r="Q45" s="10"/>
      <c r="S45" s="10"/>
      <c r="U45" s="10"/>
    </row>
    <row r="46" spans="1:21">
      <c r="A46" s="57" t="s">
        <v>42</v>
      </c>
      <c r="B46" s="57"/>
      <c r="C46" s="102">
        <f>D10+E10</f>
        <v>0</v>
      </c>
      <c r="D46" s="102">
        <f>F10</f>
        <v>0</v>
      </c>
      <c r="E46" s="102">
        <f>F3+F10</f>
        <v>30303</v>
      </c>
      <c r="F46" s="102">
        <f>G3+G10</f>
        <v>90909</v>
      </c>
      <c r="G46" s="102">
        <f>H3+H10</f>
        <v>90909</v>
      </c>
      <c r="H46" s="102">
        <f>I3+I10</f>
        <v>90909</v>
      </c>
      <c r="I46" s="102">
        <f>J3+J10</f>
        <v>0</v>
      </c>
      <c r="J46" s="10"/>
      <c r="K46" s="10"/>
      <c r="M46" s="10"/>
      <c r="O46" s="10"/>
      <c r="Q46" s="10"/>
      <c r="S46" s="10"/>
      <c r="U46" s="10"/>
    </row>
    <row r="47" spans="1:21">
      <c r="A47" s="58" t="s">
        <v>43</v>
      </c>
      <c r="B47" s="58"/>
      <c r="C47" s="103">
        <f t="shared" ref="C47:I47" si="6">C44-C46</f>
        <v>0</v>
      </c>
      <c r="D47" s="103">
        <f t="shared" si="6"/>
        <v>0</v>
      </c>
      <c r="E47" s="103">
        <f t="shared" si="6"/>
        <v>-30303</v>
      </c>
      <c r="F47" s="103">
        <f t="shared" si="6"/>
        <v>378788</v>
      </c>
      <c r="G47" s="103">
        <f t="shared" si="6"/>
        <v>287879</v>
      </c>
      <c r="H47" s="103">
        <f t="shared" si="6"/>
        <v>196970</v>
      </c>
      <c r="I47" s="103">
        <f t="shared" si="6"/>
        <v>196970</v>
      </c>
      <c r="J47" s="10"/>
      <c r="K47" s="10"/>
      <c r="M47" s="10"/>
      <c r="O47" s="10"/>
      <c r="Q47" s="10"/>
      <c r="S47" s="10"/>
      <c r="U47" s="10"/>
    </row>
    <row r="48" spans="1:21">
      <c r="A48" s="10"/>
      <c r="B48" s="10"/>
      <c r="C48" s="14"/>
      <c r="D48" s="14"/>
      <c r="E48" s="14"/>
      <c r="F48" s="14"/>
      <c r="G48" s="14"/>
      <c r="H48" s="14"/>
      <c r="I48" s="14"/>
      <c r="J48" s="10"/>
      <c r="K48" s="10"/>
      <c r="M48" s="10"/>
      <c r="O48" s="10"/>
      <c r="Q48" s="10"/>
      <c r="S48" s="10"/>
      <c r="U48" s="10"/>
    </row>
    <row r="49" spans="1:21">
      <c r="A49" s="39" t="s">
        <v>44</v>
      </c>
      <c r="B49" s="39"/>
      <c r="C49" s="104">
        <f t="shared" ref="C49:I49" si="7">C3+C10+C17+C24+C31</f>
        <v>0</v>
      </c>
      <c r="D49" s="104">
        <f t="shared" si="7"/>
        <v>0</v>
      </c>
      <c r="E49" s="104">
        <f t="shared" si="7"/>
        <v>0</v>
      </c>
      <c r="F49" s="104">
        <f t="shared" si="7"/>
        <v>30303</v>
      </c>
      <c r="G49" s="104">
        <f t="shared" si="7"/>
        <v>90909</v>
      </c>
      <c r="H49" s="104">
        <f t="shared" si="7"/>
        <v>90909</v>
      </c>
      <c r="I49" s="104">
        <f t="shared" si="7"/>
        <v>90909</v>
      </c>
      <c r="J49" s="10"/>
      <c r="K49" s="10"/>
      <c r="M49" s="10"/>
      <c r="O49" s="10"/>
      <c r="Q49" s="10"/>
      <c r="S49" s="10"/>
      <c r="U49" s="10"/>
    </row>
    <row r="50" spans="1:21">
      <c r="A50" s="10"/>
      <c r="B50" s="10"/>
      <c r="C50" s="10"/>
      <c r="D50" s="10"/>
      <c r="E50" s="10"/>
      <c r="F50" s="10"/>
      <c r="G50" s="10"/>
      <c r="H50" s="10"/>
      <c r="I50" s="10"/>
      <c r="J50" s="10"/>
      <c r="K50" s="10"/>
    </row>
    <row r="51" spans="1:21">
      <c r="A51" s="10"/>
      <c r="B51" s="10"/>
      <c r="C51" s="10"/>
      <c r="D51" s="10"/>
      <c r="E51" s="10"/>
      <c r="F51" s="10"/>
      <c r="G51" s="10"/>
      <c r="H51" s="10"/>
      <c r="I51" s="10"/>
      <c r="J51" s="10"/>
      <c r="K51" s="1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J19"/>
  <sheetViews>
    <sheetView workbookViewId="0">
      <selection activeCell="F8" sqref="F8"/>
    </sheetView>
  </sheetViews>
  <sheetFormatPr defaultRowHeight="12.75"/>
  <cols>
    <col min="4" max="10" width="10.85546875" customWidth="1"/>
  </cols>
  <sheetData>
    <row r="6" spans="4:10">
      <c r="D6" s="2"/>
      <c r="E6" s="2"/>
      <c r="F6" s="2"/>
      <c r="G6" s="2"/>
    </row>
    <row r="10" spans="4:10">
      <c r="D10" s="2"/>
      <c r="E10" s="2"/>
      <c r="F10" s="2"/>
      <c r="G10" s="2"/>
    </row>
    <row r="11" spans="4:10">
      <c r="D11" s="2"/>
      <c r="E11" s="2"/>
      <c r="F11" s="2"/>
      <c r="G11" s="2"/>
    </row>
    <row r="15" spans="4:10">
      <c r="D15" s="2"/>
      <c r="E15" s="2"/>
      <c r="F15" s="2"/>
      <c r="G15" s="2"/>
      <c r="H15" s="2"/>
      <c r="I15" s="2"/>
      <c r="J15" s="2"/>
    </row>
    <row r="19" spans="4:10">
      <c r="D19" s="41"/>
      <c r="E19" s="41"/>
      <c r="F19" s="41"/>
      <c r="G19" s="41"/>
      <c r="H19" s="41"/>
      <c r="I19" s="41"/>
      <c r="J19" s="4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workbookViewId="0">
      <selection activeCell="A10" sqref="A10"/>
    </sheetView>
  </sheetViews>
  <sheetFormatPr defaultRowHeight="12.75"/>
  <cols>
    <col min="1" max="1" width="44.28515625" customWidth="1"/>
    <col min="2" max="7" width="12.140625" customWidth="1"/>
    <col min="12" max="12" width="10.42578125" bestFit="1" customWidth="1"/>
  </cols>
  <sheetData>
    <row r="2" spans="1:8" ht="15">
      <c r="C2" s="47">
        <f ca="1">'analiza kip'!B3</f>
        <v>2023</v>
      </c>
      <c r="D2" s="47">
        <f ca="1">'analiza kip'!C3</f>
        <v>2024</v>
      </c>
      <c r="E2" s="47" t="str">
        <f>'analiza kip'!D3</f>
        <v>….</v>
      </c>
      <c r="F2" s="47">
        <f ca="1">'analiza kip'!E3</f>
        <v>2025</v>
      </c>
      <c r="G2" s="47">
        <f ca="1">'analiza kip'!F3</f>
        <v>2026</v>
      </c>
      <c r="H2" s="47">
        <f ca="1">'analiza kip'!G3</f>
        <v>2027</v>
      </c>
    </row>
    <row r="3" spans="1:8" ht="14.25">
      <c r="A3" s="48" t="s">
        <v>45</v>
      </c>
      <c r="B3" s="48"/>
      <c r="C3" s="49">
        <f>12*2.5</f>
        <v>30</v>
      </c>
      <c r="D3" s="49">
        <f>6*2.5</f>
        <v>15</v>
      </c>
      <c r="E3" s="49">
        <f>12*2.5</f>
        <v>30</v>
      </c>
      <c r="F3" s="49">
        <f>12*2.5</f>
        <v>30</v>
      </c>
      <c r="G3" s="49">
        <f>12*2.5</f>
        <v>30</v>
      </c>
      <c r="H3" s="49">
        <f>12*2.5</f>
        <v>30</v>
      </c>
    </row>
    <row r="4" spans="1:8" ht="14.25">
      <c r="A4" s="48" t="s">
        <v>45</v>
      </c>
      <c r="B4" s="48"/>
      <c r="C4" s="49"/>
      <c r="D4" s="49"/>
      <c r="E4" s="49"/>
      <c r="F4" s="49"/>
      <c r="G4" s="49"/>
      <c r="H4" s="49"/>
    </row>
    <row r="5" spans="1:8">
      <c r="A5" s="48" t="s">
        <v>46</v>
      </c>
      <c r="B5" s="48"/>
      <c r="C5" s="48">
        <f>10*3%*12</f>
        <v>3.5999999999999996</v>
      </c>
      <c r="D5" s="48">
        <f>10*3%*6</f>
        <v>1.7999999999999998</v>
      </c>
      <c r="E5" s="48">
        <f>10*3%*12</f>
        <v>3.5999999999999996</v>
      </c>
      <c r="F5" s="48">
        <f>10*3%*12</f>
        <v>3.5999999999999996</v>
      </c>
      <c r="G5" s="48">
        <f>10*3%*12</f>
        <v>3.5999999999999996</v>
      </c>
      <c r="H5" s="48">
        <f>10*3%*12</f>
        <v>3.5999999999999996</v>
      </c>
    </row>
    <row r="6" spans="1:8">
      <c r="A6" s="48" t="s">
        <v>47</v>
      </c>
      <c r="B6" s="48"/>
      <c r="C6" s="48"/>
      <c r="D6" s="48"/>
      <c r="E6" s="48"/>
      <c r="F6" s="48"/>
      <c r="G6" s="48"/>
      <c r="H6" s="48"/>
    </row>
    <row r="7" spans="1:8">
      <c r="A7" s="48" t="s">
        <v>47</v>
      </c>
      <c r="B7" s="48"/>
      <c r="C7" s="48"/>
      <c r="D7" s="48"/>
      <c r="E7" s="48"/>
      <c r="F7" s="48"/>
      <c r="G7" s="48"/>
      <c r="H7" s="48"/>
    </row>
    <row r="8" spans="1:8">
      <c r="A8" s="48" t="s">
        <v>47</v>
      </c>
      <c r="B8" s="48"/>
      <c r="C8" s="48"/>
      <c r="D8" s="48"/>
      <c r="E8" s="48"/>
      <c r="F8" s="48"/>
      <c r="G8" s="48"/>
      <c r="H8" s="48"/>
    </row>
    <row r="9" spans="1:8" ht="15">
      <c r="A9" s="50" t="s">
        <v>48</v>
      </c>
      <c r="B9" s="50"/>
      <c r="C9" s="50">
        <f t="shared" ref="C9:H9" si="0">SUM(C3:C8)</f>
        <v>33.6</v>
      </c>
      <c r="D9" s="50">
        <f t="shared" si="0"/>
        <v>16.8</v>
      </c>
      <c r="E9" s="50">
        <f t="shared" si="0"/>
        <v>33.6</v>
      </c>
      <c r="F9" s="50">
        <f t="shared" si="0"/>
        <v>33.6</v>
      </c>
      <c r="G9" s="50">
        <f t="shared" si="0"/>
        <v>33.6</v>
      </c>
      <c r="H9" s="50">
        <f t="shared" si="0"/>
        <v>33.6</v>
      </c>
    </row>
    <row r="10" spans="1:8">
      <c r="A10" s="51" t="s">
        <v>51</v>
      </c>
      <c r="B10" s="51"/>
      <c r="C10" s="51">
        <f>ROUND(43.7*81%,1)</f>
        <v>35.4</v>
      </c>
      <c r="D10" s="51">
        <f>ROUND(43.7*0.5*81%,1)</f>
        <v>17.7</v>
      </c>
      <c r="E10" s="51">
        <f>ROUND(43.7*81%,1)</f>
        <v>35.4</v>
      </c>
      <c r="F10" s="51">
        <f>ROUND(43.7*81%,1)</f>
        <v>35.4</v>
      </c>
      <c r="G10" s="51">
        <f>ROUND(43.7*81%,1)</f>
        <v>35.4</v>
      </c>
      <c r="H10" s="51">
        <f>ROUND(43.7*81%,1)</f>
        <v>35.4</v>
      </c>
    </row>
    <row r="11" spans="1:8">
      <c r="A11" s="51" t="s">
        <v>52</v>
      </c>
      <c r="B11" s="51"/>
      <c r="C11" s="51"/>
      <c r="D11" s="51"/>
      <c r="E11" s="51"/>
      <c r="F11" s="51"/>
      <c r="G11" s="51"/>
      <c r="H11" s="51"/>
    </row>
    <row r="12" spans="1:8" ht="15">
      <c r="A12" s="52" t="s">
        <v>49</v>
      </c>
      <c r="B12" s="52"/>
      <c r="C12" s="52">
        <f t="shared" ref="C12:H12" si="1">C10+C11</f>
        <v>35.4</v>
      </c>
      <c r="D12" s="52">
        <f t="shared" si="1"/>
        <v>17.7</v>
      </c>
      <c r="E12" s="52">
        <f t="shared" si="1"/>
        <v>35.4</v>
      </c>
      <c r="F12" s="52">
        <f t="shared" si="1"/>
        <v>35.4</v>
      </c>
      <c r="G12" s="52">
        <f t="shared" si="1"/>
        <v>35.4</v>
      </c>
      <c r="H12" s="52">
        <f t="shared" si="1"/>
        <v>35.4</v>
      </c>
    </row>
    <row r="13" spans="1:8" ht="15">
      <c r="A13" s="53" t="s">
        <v>50</v>
      </c>
      <c r="B13" s="53"/>
      <c r="C13" s="54">
        <f t="shared" ref="C13:H13" si="2">ROUND(IF(C9&gt;C12,C9-C12,0),0)</f>
        <v>0</v>
      </c>
      <c r="D13" s="54">
        <f t="shared" si="2"/>
        <v>0</v>
      </c>
      <c r="E13" s="54">
        <f t="shared" si="2"/>
        <v>0</v>
      </c>
      <c r="F13" s="54">
        <f t="shared" si="2"/>
        <v>0</v>
      </c>
      <c r="G13" s="54">
        <f t="shared" si="2"/>
        <v>0</v>
      </c>
      <c r="H13" s="54">
        <f t="shared" si="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2</vt:i4>
      </vt:variant>
    </vt:vector>
  </HeadingPairs>
  <TitlesOfParts>
    <vt:vector size="7" baseType="lpstr">
      <vt:lpstr>prognozy (obowiązkowe)</vt:lpstr>
      <vt:lpstr>analiza kip</vt:lpstr>
      <vt:lpstr>kredyty</vt:lpstr>
      <vt:lpstr>amortyzacja</vt:lpstr>
      <vt:lpstr>kur</vt:lpstr>
      <vt:lpstr>'analiza kip'!Obszar_wydruku</vt:lpstr>
      <vt:lpstr>'prognozy (obowiązkowe)'!Obszar_wydruku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Mirosław Dzewiecki</dc:creator>
  <cp:lastModifiedBy>Ola Kowalkiewicz</cp:lastModifiedBy>
  <cp:lastPrinted>2025-05-22T12:29:49Z</cp:lastPrinted>
  <dcterms:created xsi:type="dcterms:W3CDTF">2020-08-10T06:12:48Z</dcterms:created>
  <dcterms:modified xsi:type="dcterms:W3CDTF">2025-05-22T12:30:09Z</dcterms:modified>
</cp:coreProperties>
</file>