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la Kowalkiewicz\Desktop\Pożyczka EKOenergetyczna\"/>
    </mc:Choice>
  </mc:AlternateContent>
  <workbookProtection workbookPassword="A958" lockStructure="1"/>
  <bookViews>
    <workbookView xWindow="0" yWindow="0" windowWidth="24000" windowHeight="9630"/>
  </bookViews>
  <sheets>
    <sheet name="prognozy (obowiązkowe)" sheetId="1" r:id="rId1"/>
    <sheet name="analiza kip" sheetId="4" state="hidden" r:id="rId2"/>
    <sheet name="kredyty" sheetId="5" state="hidden" r:id="rId3"/>
    <sheet name="amortyzacja" sheetId="6" state="hidden" r:id="rId4"/>
    <sheet name="kur" sheetId="8" state="hidden" r:id="rId5"/>
  </sheets>
  <definedNames>
    <definedName name="_TW2">#REF!</definedName>
    <definedName name="_TW3">#REF!</definedName>
    <definedName name="_TW4">#REF!</definedName>
    <definedName name="_TW5">#REF!</definedName>
    <definedName name="_TW6">#REF!</definedName>
    <definedName name="_TW7">#REF!</definedName>
    <definedName name="_TW8">#REF!</definedName>
    <definedName name="_TW9">#REF!</definedName>
    <definedName name="CELLNOTE0">#REF!</definedName>
    <definedName name="CELLNOTE1">#REF!</definedName>
    <definedName name="CELLNOTE10">#REF!</definedName>
    <definedName name="CELLNOTE11">#REF!</definedName>
    <definedName name="CELLNOTE12">#REF!</definedName>
    <definedName name="CELLNOTE13">#REF!</definedName>
    <definedName name="CELLNOTE14">#REF!</definedName>
    <definedName name="CELLNOTE15">#REF!</definedName>
    <definedName name="CELLNOTE16">#REF!</definedName>
    <definedName name="CELLNOTE17">#REF!</definedName>
    <definedName name="CELLNOTE18">#REF!</definedName>
    <definedName name="CELLNOTE19">#REF!</definedName>
    <definedName name="CELLNOTE2">#REF!</definedName>
    <definedName name="CELLNOTE20">#REF!</definedName>
    <definedName name="CELLNOTE21">#REF!</definedName>
    <definedName name="CELLNOTE22">#REF!</definedName>
    <definedName name="CELLNOTE23">#REF!</definedName>
    <definedName name="CELLNOTE24">#REF!</definedName>
    <definedName name="CELLNOTE25">#REF!</definedName>
    <definedName name="CELLNOTE26">#REF!</definedName>
    <definedName name="CELLNOTE27">#REF!</definedName>
    <definedName name="CELLNOTE28">#REF!</definedName>
    <definedName name="CELLNOTE29">#REF!</definedName>
    <definedName name="CELLNOTE3">#REF!</definedName>
    <definedName name="CELLNOTE30">#REF!</definedName>
    <definedName name="CELLNOTE31">#REF!</definedName>
    <definedName name="CELLNOTE32">#REF!</definedName>
    <definedName name="CELLNOTE4">#REF!</definedName>
    <definedName name="CELLNOTE5">#REF!</definedName>
    <definedName name="CELLNOTE6">#REF!</definedName>
    <definedName name="CELLNOTE7">#REF!</definedName>
    <definedName name="CELLNOTE8">#REF!</definedName>
    <definedName name="CELLNOTE9">#REF!</definedName>
    <definedName name="cena">#REF!</definedName>
    <definedName name="Cena_samochodu_leasing">#REF!</definedName>
    <definedName name="Cena_samochodu_leasing_sprzedaż">#REF!</definedName>
    <definedName name="cykl_inkasa">#REF!</definedName>
    <definedName name="kredyt_części">#REF!</definedName>
    <definedName name="kredyt_kupiecki">#REF!</definedName>
    <definedName name="Kredyty">#REF!</definedName>
    <definedName name="Liczba_rat_kredytu">#REF!</definedName>
    <definedName name="Lokata_Dynamiczna">#REF!</definedName>
    <definedName name="marża">#REF!</definedName>
    <definedName name="marża_częsci">#REF!</definedName>
    <definedName name="_xlnm.Print_Area" localSheetId="1">'analiza kip'!$A$1:$H$41</definedName>
    <definedName name="_xlnm.Print_Area" localSheetId="0">'prognozy (obowiązkowe)'!$A$1:$H$41</definedName>
    <definedName name="Odsetki_leasingowe">#REF!</definedName>
    <definedName name="Podatek_dochodowy">#REF!</definedName>
    <definedName name="PRINT_AREA">#REF!</definedName>
    <definedName name="PRINT_AREA_MI">#REF!</definedName>
    <definedName name="Rata_kredytu">#REF!</definedName>
    <definedName name="rotacja_części">#REF!</definedName>
    <definedName name="rotacja_zapasów">#REF!</definedName>
    <definedName name="Sprzedaż_towarów">#REF!</definedName>
    <definedName name="Stawka_amortyzacji">#REF!</definedName>
    <definedName name="termin_części">#REF!</definedName>
    <definedName name="vat">#REF!</definedName>
    <definedName name="Wpłata_własna">#REF!</definedName>
    <definedName name="Zapasy_towarów">#REF!</definedName>
    <definedName name="Zobowiązania_wobec_budżetu">#REF!</definedName>
  </definedNames>
  <calcPr calcId="162913"/>
</workbook>
</file>

<file path=xl/calcChain.xml><?xml version="1.0" encoding="utf-8"?>
<calcChain xmlns="http://schemas.openxmlformats.org/spreadsheetml/2006/main">
  <c r="C26" i="4" l="1"/>
  <c r="D26" i="4"/>
  <c r="E26" i="4"/>
  <c r="F26" i="4"/>
  <c r="G26" i="4"/>
  <c r="H26" i="4"/>
  <c r="B26" i="4"/>
  <c r="E24" i="1"/>
  <c r="H24" i="1"/>
  <c r="G24" i="1"/>
  <c r="F24" i="1"/>
  <c r="C24" i="1"/>
  <c r="C20" i="1"/>
  <c r="B20" i="1"/>
  <c r="D20" i="1"/>
  <c r="E20" i="1" l="1"/>
  <c r="F20" i="1" l="1"/>
  <c r="H20" i="1" l="1"/>
  <c r="G20" i="1"/>
  <c r="H13" i="4" l="1"/>
  <c r="C5" i="1"/>
  <c r="D10" i="1"/>
  <c r="H11" i="1"/>
  <c r="I1" i="5" s="1"/>
  <c r="G11" i="1"/>
  <c r="G3" i="4" s="1"/>
  <c r="F11" i="1"/>
  <c r="G1" i="5" s="1"/>
  <c r="E11" i="1"/>
  <c r="F1" i="5" s="1"/>
  <c r="B11" i="1"/>
  <c r="C1" i="5" s="1"/>
  <c r="C11" i="1"/>
  <c r="C3" i="4" s="1"/>
  <c r="F12" i="1"/>
  <c r="C12" i="1"/>
  <c r="D18" i="1"/>
  <c r="D15" i="1" s="1"/>
  <c r="H18" i="1"/>
  <c r="H15" i="1" s="1"/>
  <c r="C49" i="5"/>
  <c r="D49" i="5"/>
  <c r="E49" i="5"/>
  <c r="K2" i="5"/>
  <c r="K4" i="5"/>
  <c r="M2" i="5"/>
  <c r="M4" i="5"/>
  <c r="O2" i="5"/>
  <c r="U2" i="5"/>
  <c r="U4" i="5"/>
  <c r="S2" i="5"/>
  <c r="S4" i="5"/>
  <c r="C19" i="4"/>
  <c r="D19" i="4"/>
  <c r="E19" i="4"/>
  <c r="B19" i="4"/>
  <c r="D13" i="4"/>
  <c r="C14" i="4"/>
  <c r="D14" i="4"/>
  <c r="E14" i="4"/>
  <c r="B14" i="4"/>
  <c r="B13" i="4"/>
  <c r="C9" i="4"/>
  <c r="D9" i="4"/>
  <c r="E9" i="4"/>
  <c r="C10" i="4"/>
  <c r="D10" i="4"/>
  <c r="E10" i="4"/>
  <c r="F10" i="4"/>
  <c r="G10" i="4"/>
  <c r="H10" i="4"/>
  <c r="C17" i="4"/>
  <c r="D17" i="4"/>
  <c r="E17" i="4"/>
  <c r="F17" i="4"/>
  <c r="G17" i="4"/>
  <c r="H17" i="4"/>
  <c r="E11" i="4"/>
  <c r="B17" i="4"/>
  <c r="B10" i="4"/>
  <c r="B9" i="4"/>
  <c r="G19" i="4"/>
  <c r="F19" i="4"/>
  <c r="G13" i="4"/>
  <c r="E13" i="4"/>
  <c r="F13" i="4"/>
  <c r="G18" i="1"/>
  <c r="G15" i="1" s="1"/>
  <c r="G26" i="1" s="1"/>
  <c r="G28" i="1" s="1"/>
  <c r="F18" i="1"/>
  <c r="F15" i="1" s="1"/>
  <c r="E18" i="1"/>
  <c r="E15" i="1" s="1"/>
  <c r="E26" i="1" s="1"/>
  <c r="E28" i="1" s="1"/>
  <c r="C11" i="4"/>
  <c r="B11" i="4"/>
  <c r="F9" i="4"/>
  <c r="C12" i="4"/>
  <c r="D12" i="4"/>
  <c r="E12" i="4"/>
  <c r="F12" i="4"/>
  <c r="G12" i="4"/>
  <c r="H12" i="4"/>
  <c r="B12" i="4"/>
  <c r="B16" i="4"/>
  <c r="D16" i="4"/>
  <c r="C5" i="4"/>
  <c r="C4" i="4" s="1"/>
  <c r="D5" i="4"/>
  <c r="D4" i="4"/>
  <c r="E5" i="4"/>
  <c r="E4" i="4" s="1"/>
  <c r="E39" i="4" s="1"/>
  <c r="F5" i="4"/>
  <c r="F4" i="4" s="1"/>
  <c r="G5" i="4"/>
  <c r="G4" i="4" s="1"/>
  <c r="G39" i="4" s="1"/>
  <c r="H5" i="4"/>
  <c r="B5" i="4"/>
  <c r="B4" i="4" s="1"/>
  <c r="E16" i="4"/>
  <c r="C16" i="4"/>
  <c r="D3" i="4"/>
  <c r="E2" i="8" s="1"/>
  <c r="D10" i="8"/>
  <c r="D12" i="8"/>
  <c r="E10" i="8"/>
  <c r="E12" i="8"/>
  <c r="F10" i="8"/>
  <c r="F12" i="8"/>
  <c r="G10" i="8"/>
  <c r="G12" i="8"/>
  <c r="H10" i="8"/>
  <c r="H12" i="8"/>
  <c r="C10" i="8"/>
  <c r="C12" i="8"/>
  <c r="D3" i="8"/>
  <c r="E3" i="8"/>
  <c r="E9" i="8"/>
  <c r="E13" i="8"/>
  <c r="F3" i="8"/>
  <c r="G3" i="8"/>
  <c r="G9" i="8"/>
  <c r="G13" i="8"/>
  <c r="H3" i="8"/>
  <c r="H9" i="8"/>
  <c r="H13" i="8"/>
  <c r="C3" i="8"/>
  <c r="C9" i="8"/>
  <c r="C13" i="8"/>
  <c r="F5" i="8"/>
  <c r="F9" i="8"/>
  <c r="F13" i="8"/>
  <c r="G5" i="8"/>
  <c r="H5" i="8"/>
  <c r="D5" i="8"/>
  <c r="D9" i="8"/>
  <c r="D13" i="8"/>
  <c r="E5" i="8"/>
  <c r="C5" i="8"/>
  <c r="I46" i="5"/>
  <c r="D46" i="5"/>
  <c r="C46" i="5"/>
  <c r="C32" i="5"/>
  <c r="D32" i="5"/>
  <c r="E32" i="5"/>
  <c r="C25" i="5"/>
  <c r="C27" i="5"/>
  <c r="B43" i="5"/>
  <c r="C41" i="5"/>
  <c r="E39" i="5"/>
  <c r="F39" i="5"/>
  <c r="B18" i="5"/>
  <c r="C18" i="5"/>
  <c r="D20" i="5"/>
  <c r="B11" i="5"/>
  <c r="C11" i="5"/>
  <c r="D18" i="5"/>
  <c r="E18" i="5"/>
  <c r="E1" i="5"/>
  <c r="B12" i="1"/>
  <c r="D12" i="1"/>
  <c r="C18" i="1"/>
  <c r="C15" i="1" s="1"/>
  <c r="C13" i="4"/>
  <c r="D25" i="5"/>
  <c r="E25" i="5"/>
  <c r="E41" i="5"/>
  <c r="B18" i="1"/>
  <c r="B15" i="1" s="1"/>
  <c r="B20" i="4"/>
  <c r="F11" i="4"/>
  <c r="Q2" i="5"/>
  <c r="Q4" i="5"/>
  <c r="O4" i="5"/>
  <c r="G11" i="4"/>
  <c r="H19" i="4"/>
  <c r="H11" i="4"/>
  <c r="D11" i="4"/>
  <c r="F14" i="4"/>
  <c r="F16" i="4"/>
  <c r="E12" i="1"/>
  <c r="E4" i="5"/>
  <c r="H14" i="4"/>
  <c r="G14" i="4"/>
  <c r="G9" i="4"/>
  <c r="D20" i="4"/>
  <c r="G16" i="4"/>
  <c r="E6" i="5"/>
  <c r="H9" i="4"/>
  <c r="G12" i="1"/>
  <c r="H12" i="1"/>
  <c r="H16" i="4"/>
  <c r="D25" i="4"/>
  <c r="H4" i="4"/>
  <c r="F18" i="5"/>
  <c r="F20" i="5"/>
  <c r="I3" i="5"/>
  <c r="F3" i="5"/>
  <c r="G3" i="5"/>
  <c r="H3" i="5"/>
  <c r="D11" i="5"/>
  <c r="C44" i="5"/>
  <c r="C47" i="5"/>
  <c r="E34" i="5"/>
  <c r="F32" i="5"/>
  <c r="F34" i="5"/>
  <c r="F25" i="5"/>
  <c r="F27" i="5"/>
  <c r="E27" i="5"/>
  <c r="F41" i="5"/>
  <c r="G39" i="5"/>
  <c r="B44" i="5"/>
  <c r="D29" i="4"/>
  <c r="C20" i="5"/>
  <c r="C34" i="5"/>
  <c r="E20" i="5"/>
  <c r="H49" i="5"/>
  <c r="G46" i="5"/>
  <c r="E11" i="5"/>
  <c r="D44" i="5"/>
  <c r="D47" i="5"/>
  <c r="G49" i="5"/>
  <c r="F46" i="5"/>
  <c r="G32" i="5"/>
  <c r="G34" i="5"/>
  <c r="F4" i="5"/>
  <c r="F49" i="5"/>
  <c r="E46" i="5"/>
  <c r="H39" i="5"/>
  <c r="C43" i="5"/>
  <c r="H46" i="5"/>
  <c r="I49" i="5"/>
  <c r="G25" i="5"/>
  <c r="G27" i="5"/>
  <c r="G41" i="5"/>
  <c r="D13" i="5"/>
  <c r="G18" i="5"/>
  <c r="G20" i="5"/>
  <c r="I39" i="5"/>
  <c r="I41" i="5"/>
  <c r="G4" i="5"/>
  <c r="F6" i="5"/>
  <c r="H34" i="5"/>
  <c r="H32" i="5"/>
  <c r="F11" i="5"/>
  <c r="F44" i="5"/>
  <c r="F47" i="5"/>
  <c r="E44" i="5"/>
  <c r="E47" i="5"/>
  <c r="E13" i="5"/>
  <c r="E43" i="5"/>
  <c r="H18" i="5"/>
  <c r="H20" i="5"/>
  <c r="H25" i="5"/>
  <c r="H27" i="5"/>
  <c r="H41" i="5"/>
  <c r="F13" i="5"/>
  <c r="G11" i="5"/>
  <c r="G13" i="5"/>
  <c r="H4" i="5"/>
  <c r="G44" i="5"/>
  <c r="G47" i="5"/>
  <c r="H6" i="5"/>
  <c r="I32" i="5"/>
  <c r="I34" i="5"/>
  <c r="I25" i="5"/>
  <c r="I27" i="5"/>
  <c r="I18" i="5"/>
  <c r="I20" i="5"/>
  <c r="F43" i="5"/>
  <c r="G6" i="5"/>
  <c r="G43" i="5"/>
  <c r="I4" i="5"/>
  <c r="I6" i="5"/>
  <c r="H11" i="5"/>
  <c r="I11" i="5"/>
  <c r="I13" i="5"/>
  <c r="I43" i="5"/>
  <c r="H13" i="5"/>
  <c r="H43" i="5"/>
  <c r="I44" i="5"/>
  <c r="I47" i="5"/>
  <c r="H44" i="5"/>
  <c r="H47" i="5"/>
  <c r="B26" i="1" l="1"/>
  <c r="B28" i="1" s="1"/>
  <c r="B30" i="1" s="1"/>
  <c r="B8" i="4"/>
  <c r="E20" i="4"/>
  <c r="G20" i="4"/>
  <c r="C39" i="4"/>
  <c r="H39" i="4"/>
  <c r="F39" i="4"/>
  <c r="H26" i="1"/>
  <c r="H28" i="1" s="1"/>
  <c r="D26" i="1"/>
  <c r="D28" i="1" s="1"/>
  <c r="D30" i="1" s="1"/>
  <c r="C8" i="4"/>
  <c r="C15" i="4" s="1"/>
  <c r="G8" i="4"/>
  <c r="G15" i="4" s="1"/>
  <c r="F8" i="4"/>
  <c r="F15" i="4" s="1"/>
  <c r="D8" i="4"/>
  <c r="D15" i="4" s="1"/>
  <c r="E8" i="4"/>
  <c r="E15" i="4" s="1"/>
  <c r="B15" i="4"/>
  <c r="C26" i="1"/>
  <c r="C28" i="1" s="1"/>
  <c r="H8" i="4"/>
  <c r="H15" i="4" s="1"/>
  <c r="F26" i="1"/>
  <c r="F28" i="1" s="1"/>
  <c r="C29" i="4"/>
  <c r="C25" i="4"/>
  <c r="D2" i="8"/>
  <c r="G25" i="4"/>
  <c r="H2" i="8"/>
  <c r="G29" i="4"/>
  <c r="F3" i="4"/>
  <c r="D1" i="5"/>
  <c r="B3" i="4"/>
  <c r="H3" i="4"/>
  <c r="E3" i="4"/>
  <c r="H1" i="5"/>
  <c r="C20" i="4" l="1"/>
  <c r="B30" i="4"/>
  <c r="B18" i="4"/>
  <c r="B36" i="4" s="1"/>
  <c r="F18" i="4"/>
  <c r="F30" i="4"/>
  <c r="D18" i="4"/>
  <c r="D30" i="4"/>
  <c r="C30" i="4"/>
  <c r="C18" i="4"/>
  <c r="G18" i="4"/>
  <c r="G21" i="4" s="1"/>
  <c r="G32" i="4" s="1"/>
  <c r="G30" i="4"/>
  <c r="G30" i="1"/>
  <c r="F20" i="4"/>
  <c r="E18" i="4"/>
  <c r="E30" i="4"/>
  <c r="H18" i="4"/>
  <c r="H30" i="4"/>
  <c r="E30" i="1"/>
  <c r="H20" i="4"/>
  <c r="G2" i="8"/>
  <c r="F29" i="4"/>
  <c r="F25" i="4"/>
  <c r="H25" i="4"/>
  <c r="H29" i="4"/>
  <c r="E25" i="4"/>
  <c r="E29" i="4"/>
  <c r="F2" i="8"/>
  <c r="B25" i="4"/>
  <c r="C2" i="8"/>
  <c r="B29" i="4"/>
  <c r="B31" i="4" l="1"/>
  <c r="D36" i="4"/>
  <c r="D31" i="4"/>
  <c r="D21" i="4"/>
  <c r="D32" i="4" s="1"/>
  <c r="F30" i="1"/>
  <c r="G36" i="4"/>
  <c r="G31" i="4"/>
  <c r="E36" i="4"/>
  <c r="E31" i="4"/>
  <c r="H31" i="4"/>
  <c r="H36" i="4"/>
  <c r="C36" i="4"/>
  <c r="C31" i="4"/>
  <c r="F36" i="4"/>
  <c r="F31" i="4"/>
  <c r="F21" i="4"/>
  <c r="F32" i="4" s="1"/>
  <c r="C30" i="1"/>
  <c r="H30" i="1"/>
  <c r="G23" i="4"/>
  <c r="G35" i="4" s="1"/>
  <c r="C21" i="4"/>
  <c r="C32" i="4" s="1"/>
  <c r="D23" i="4"/>
  <c r="D35" i="4" s="1"/>
  <c r="B21" i="4"/>
  <c r="B32" i="4" s="1"/>
  <c r="H21" i="4"/>
  <c r="H32" i="4" s="1"/>
  <c r="E21" i="4"/>
  <c r="E32" i="4" s="1"/>
  <c r="F23" i="4" l="1"/>
  <c r="F35" i="4" s="1"/>
  <c r="C23" i="4"/>
  <c r="C35" i="4" s="1"/>
  <c r="E23" i="4"/>
  <c r="E35" i="4" s="1"/>
  <c r="H23" i="4"/>
  <c r="H35" i="4" s="1"/>
  <c r="B23" i="4"/>
  <c r="B35" i="4" s="1"/>
</calcChain>
</file>

<file path=xl/comments1.xml><?xml version="1.0" encoding="utf-8"?>
<comments xmlns="http://schemas.openxmlformats.org/spreadsheetml/2006/main">
  <authors>
    <author/>
  </authors>
  <commentList>
    <comment ref="C11" authorId="0" shapeId="0">
      <text>
        <r>
          <rPr>
            <b/>
            <sz val="9"/>
            <color indexed="8"/>
            <rFont val="Tahoma"/>
            <family val="2"/>
            <charset val="238"/>
          </rPr>
          <t xml:space="preserve">FKIP:
</t>
        </r>
        <r>
          <rPr>
            <sz val="9"/>
            <color indexed="8"/>
            <rFont val="Tahoma"/>
            <family val="2"/>
            <charset val="238"/>
          </rPr>
          <t>Należy wpisać liczbę rozliczonych miesięcy roku bieżącego, za które załączone zostały dokumenty finansowe.</t>
        </r>
      </text>
    </comment>
    <comment ref="E19" authorId="0" shapeId="0">
      <text>
        <r>
          <rPr>
            <b/>
            <sz val="9"/>
            <color indexed="8"/>
            <rFont val="Tahoma"/>
            <family val="2"/>
            <charset val="238"/>
          </rPr>
          <t xml:space="preserve">FKIP:
</t>
        </r>
        <r>
          <rPr>
            <sz val="9"/>
            <color indexed="8"/>
            <rFont val="Tahoma"/>
            <family val="2"/>
            <charset val="238"/>
          </rPr>
          <t>W przypadku planowanego zwiększenia zatrudnienia należy to uwzględnić w kosztach wynagrodzeń.</t>
        </r>
      </text>
    </comment>
    <comment ref="F19" authorId="0" shapeId="0">
      <text>
        <r>
          <rPr>
            <b/>
            <sz val="9"/>
            <color indexed="8"/>
            <rFont val="Tahoma"/>
            <family val="2"/>
            <charset val="238"/>
          </rPr>
          <t xml:space="preserve">FKIP:
</t>
        </r>
        <r>
          <rPr>
            <sz val="9"/>
            <color indexed="8"/>
            <rFont val="Tahoma"/>
            <family val="2"/>
            <charset val="238"/>
          </rPr>
          <t>W przypadku planowanego zwiększenia zatrudnienia należy to uwzględnić w kosztach wynagrodzeń.</t>
        </r>
      </text>
    </comment>
    <comment ref="G19" authorId="0" shapeId="0">
      <text>
        <r>
          <rPr>
            <b/>
            <sz val="9"/>
            <color indexed="8"/>
            <rFont val="Tahoma"/>
            <family val="2"/>
            <charset val="238"/>
          </rPr>
          <t xml:space="preserve">FKIP:
</t>
        </r>
        <r>
          <rPr>
            <sz val="9"/>
            <color indexed="8"/>
            <rFont val="Tahoma"/>
            <family val="2"/>
            <charset val="238"/>
          </rPr>
          <t>W przypadku planowanego zwiększenia zatrudnienia należy to uwzględnić w kosztach wynagrodzeń.</t>
        </r>
      </text>
    </comment>
    <comment ref="D21" authorId="0" shapeId="0">
      <text>
        <r>
          <rPr>
            <b/>
            <sz val="9"/>
            <color indexed="8"/>
            <rFont val="Tahoma"/>
            <family val="2"/>
            <charset val="238"/>
          </rPr>
          <t xml:space="preserve">FKIP:
</t>
        </r>
        <r>
          <rPr>
            <sz val="9"/>
            <color indexed="8"/>
            <rFont val="Tahoma"/>
            <family val="2"/>
            <charset val="238"/>
          </rPr>
          <t>Należy uwzględnić również amortyzację środków trwałych zakupowanych z wnioskowanej pożyczki.</t>
        </r>
      </text>
    </comment>
    <comment ref="E21" authorId="0" shapeId="0">
      <text>
        <r>
          <rPr>
            <b/>
            <sz val="9"/>
            <color indexed="8"/>
            <rFont val="Tahoma"/>
            <family val="2"/>
            <charset val="238"/>
          </rPr>
          <t xml:space="preserve">FKIP:
</t>
        </r>
        <r>
          <rPr>
            <sz val="9"/>
            <color indexed="8"/>
            <rFont val="Tahoma"/>
            <family val="2"/>
            <charset val="238"/>
          </rPr>
          <t>Należy uwzględnić również amortyzację środków trwałych zakupowanych z wnioskowanej pożyczki.</t>
        </r>
      </text>
    </comment>
    <comment ref="F21" authorId="0" shapeId="0">
      <text>
        <r>
          <rPr>
            <b/>
            <sz val="9"/>
            <color indexed="8"/>
            <rFont val="Tahoma"/>
            <family val="2"/>
            <charset val="238"/>
          </rPr>
          <t xml:space="preserve">FKIP:
</t>
        </r>
        <r>
          <rPr>
            <sz val="9"/>
            <color indexed="8"/>
            <rFont val="Tahoma"/>
            <family val="2"/>
            <charset val="238"/>
          </rPr>
          <t>Należy uwzględnić również amortyzację środków trwałych zakupowanych z wnioskowanej pożyczki.</t>
        </r>
      </text>
    </comment>
    <comment ref="G21" authorId="0" shapeId="0">
      <text>
        <r>
          <rPr>
            <b/>
            <sz val="9"/>
            <color indexed="8"/>
            <rFont val="Tahoma"/>
            <family val="2"/>
            <charset val="238"/>
          </rPr>
          <t>FKIP</t>
        </r>
        <r>
          <rPr>
            <sz val="9"/>
            <color indexed="8"/>
            <rFont val="Tahoma"/>
            <family val="2"/>
            <charset val="238"/>
          </rPr>
          <t>:
Należy uwzględnić również amortyzację środków trwałych zakupowanych z wnioskowanej pożyczki.</t>
        </r>
      </text>
    </comment>
    <comment ref="B22" authorId="0" shapeId="0">
      <text>
        <r>
          <rPr>
            <b/>
            <sz val="9"/>
            <color indexed="8"/>
            <rFont val="Tahoma"/>
            <family val="2"/>
            <charset val="238"/>
          </rPr>
          <t xml:space="preserve">FKIP:
</t>
        </r>
        <r>
          <rPr>
            <sz val="9"/>
            <color indexed="8"/>
            <rFont val="Tahoma"/>
            <family val="2"/>
            <charset val="238"/>
          </rPr>
          <t>M.in. Odsetki od posiadanych zobowiązań, opłaty bankowe itp.</t>
        </r>
      </text>
    </comment>
    <comment ref="C22" authorId="0" shapeId="0">
      <text>
        <r>
          <rPr>
            <b/>
            <sz val="9"/>
            <color indexed="8"/>
            <rFont val="Tahoma"/>
            <family val="2"/>
            <charset val="238"/>
          </rPr>
          <t xml:space="preserve">FKIP:
</t>
        </r>
        <r>
          <rPr>
            <sz val="9"/>
            <color indexed="8"/>
            <rFont val="Tahoma"/>
            <family val="2"/>
            <charset val="238"/>
          </rPr>
          <t>M.in. Odsetki od posiadanych zobowiązań, opłaty bankowe itp.</t>
        </r>
      </text>
    </comment>
    <comment ref="D22" authorId="0" shapeId="0">
      <text>
        <r>
          <rPr>
            <b/>
            <sz val="9"/>
            <color indexed="8"/>
            <rFont val="Tahoma"/>
            <family val="2"/>
            <charset val="238"/>
          </rPr>
          <t xml:space="preserve">FKIP:
</t>
        </r>
        <r>
          <rPr>
            <sz val="9"/>
            <color indexed="8"/>
            <rFont val="Tahoma"/>
            <family val="2"/>
            <charset val="238"/>
          </rPr>
          <t>Należy uwzględnić również odsetki od wnioskowanej pożyczki.</t>
        </r>
      </text>
    </comment>
    <comment ref="E22" authorId="0" shapeId="0">
      <text>
        <r>
          <rPr>
            <b/>
            <sz val="9"/>
            <color indexed="8"/>
            <rFont val="Tahoma"/>
            <family val="2"/>
            <charset val="238"/>
          </rPr>
          <t xml:space="preserve">FKIP:
</t>
        </r>
        <r>
          <rPr>
            <sz val="9"/>
            <color indexed="8"/>
            <rFont val="Tahoma"/>
            <family val="2"/>
            <charset val="238"/>
          </rPr>
          <t>Należy uwzględnić również odsetki od wnioskowanej pożyczki.</t>
        </r>
      </text>
    </comment>
    <comment ref="F22" authorId="0" shapeId="0">
      <text>
        <r>
          <rPr>
            <b/>
            <sz val="9"/>
            <color indexed="8"/>
            <rFont val="Tahoma"/>
            <family val="2"/>
            <charset val="238"/>
          </rPr>
          <t>FKIP</t>
        </r>
        <r>
          <rPr>
            <sz val="9"/>
            <color indexed="8"/>
            <rFont val="Tahoma"/>
            <family val="2"/>
            <charset val="238"/>
          </rPr>
          <t>:
Należy uwzględnić również odsetki od wnioskowanej pożyczki.</t>
        </r>
      </text>
    </comment>
    <comment ref="G22" authorId="0" shapeId="0">
      <text>
        <r>
          <rPr>
            <b/>
            <sz val="9"/>
            <color indexed="8"/>
            <rFont val="Tahoma"/>
            <family val="2"/>
            <charset val="238"/>
          </rPr>
          <t xml:space="preserve">FKIP:
</t>
        </r>
        <r>
          <rPr>
            <sz val="9"/>
            <color indexed="8"/>
            <rFont val="Tahoma"/>
            <family val="2"/>
            <charset val="238"/>
          </rPr>
          <t>Należy uwzględnić również odsetki od wnioskowanej pożyczki.</t>
        </r>
      </text>
    </comment>
    <comment ref="B23" authorId="0" shapeId="0">
      <text>
        <r>
          <rPr>
            <b/>
            <sz val="9"/>
            <color indexed="8"/>
            <rFont val="Tahoma"/>
            <family val="2"/>
            <charset val="238"/>
          </rPr>
          <t xml:space="preserve">FKIP:
</t>
        </r>
        <r>
          <rPr>
            <sz val="9"/>
            <color indexed="8"/>
            <rFont val="Tahoma"/>
            <family val="2"/>
            <charset val="238"/>
          </rPr>
          <t>Pozostałe wydatki pomniejszone o amortyzację i koszty finansowe.</t>
        </r>
      </text>
    </comment>
    <comment ref="C23" authorId="0" shapeId="0">
      <text>
        <r>
          <rPr>
            <b/>
            <sz val="9"/>
            <color indexed="8"/>
            <rFont val="Tahoma"/>
            <family val="2"/>
            <charset val="238"/>
          </rPr>
          <t xml:space="preserve">FKIP:
</t>
        </r>
        <r>
          <rPr>
            <sz val="9"/>
            <color indexed="8"/>
            <rFont val="Tahoma"/>
            <family val="2"/>
            <charset val="238"/>
          </rPr>
          <t>Pozostałe wydatki pomniejszone o amortyzację i koszty finansowe.</t>
        </r>
      </text>
    </comment>
    <comment ref="D23" authorId="0" shapeId="0">
      <text>
        <r>
          <rPr>
            <b/>
            <sz val="9"/>
            <color indexed="8"/>
            <rFont val="Tahoma"/>
            <family val="2"/>
            <charset val="238"/>
          </rPr>
          <t xml:space="preserve">FKIP:
</t>
        </r>
        <r>
          <rPr>
            <sz val="9"/>
            <color indexed="8"/>
            <rFont val="Tahoma"/>
            <family val="2"/>
            <charset val="238"/>
          </rPr>
          <t>Pozostałe wydatki pomniejszone o amortyzację i koszty finansowe.</t>
        </r>
      </text>
    </comment>
    <comment ref="E23" authorId="0" shapeId="0">
      <text>
        <r>
          <rPr>
            <b/>
            <sz val="9"/>
            <color indexed="8"/>
            <rFont val="Tahoma"/>
            <family val="2"/>
            <charset val="238"/>
          </rPr>
          <t xml:space="preserve">FKIP:
</t>
        </r>
        <r>
          <rPr>
            <sz val="9"/>
            <color indexed="8"/>
            <rFont val="Tahoma"/>
            <family val="2"/>
            <charset val="238"/>
          </rPr>
          <t>Pozostałe wydatki pomniejszone o amortyzację i koszty finansowe.</t>
        </r>
      </text>
    </comment>
    <comment ref="F23" authorId="0" shapeId="0">
      <text>
        <r>
          <rPr>
            <b/>
            <sz val="9"/>
            <color indexed="8"/>
            <rFont val="Tahoma"/>
            <family val="2"/>
            <charset val="238"/>
          </rPr>
          <t xml:space="preserve">FKIP:
</t>
        </r>
        <r>
          <rPr>
            <sz val="9"/>
            <color indexed="8"/>
            <rFont val="Tahoma"/>
            <family val="2"/>
            <charset val="238"/>
          </rPr>
          <t>Pozostałe wydatki pomniejszone o amortyzację i koszty finansowe.</t>
        </r>
      </text>
    </comment>
    <comment ref="G23" authorId="0" shapeId="0">
      <text>
        <r>
          <rPr>
            <b/>
            <sz val="9"/>
            <color indexed="8"/>
            <rFont val="Tahoma"/>
            <family val="2"/>
            <charset val="238"/>
          </rPr>
          <t xml:space="preserve">FKIP:
</t>
        </r>
        <r>
          <rPr>
            <sz val="9"/>
            <color indexed="8"/>
            <rFont val="Tahoma"/>
            <family val="2"/>
            <charset val="238"/>
          </rPr>
          <t>Pozostałe wydatki pomniejszone o amortyzację i koszty finansowe.</t>
        </r>
      </text>
    </comment>
  </commentList>
</comments>
</file>

<file path=xl/comments2.xml><?xml version="1.0" encoding="utf-8"?>
<comments xmlns="http://schemas.openxmlformats.org/spreadsheetml/2006/main">
  <authors>
    <author/>
  </authors>
  <commentList>
    <comment ref="B11" authorId="0" shapeId="0">
      <text>
        <r>
          <rPr>
            <b/>
            <sz val="9"/>
            <color indexed="8"/>
            <rFont val="Tahoma"/>
            <family val="2"/>
            <charset val="238"/>
          </rPr>
          <t xml:space="preserve">FKIP:
</t>
        </r>
        <r>
          <rPr>
            <sz val="9"/>
            <color indexed="8"/>
            <rFont val="Tahoma"/>
            <family val="2"/>
            <charset val="238"/>
          </rPr>
          <t>Pozostałe wydatki pomniejszone o amortyzację i koszty finansowe.</t>
        </r>
      </text>
    </comment>
    <comment ref="C11" authorId="0" shapeId="0">
      <text>
        <r>
          <rPr>
            <b/>
            <sz val="9"/>
            <color indexed="8"/>
            <rFont val="Tahoma"/>
            <family val="2"/>
            <charset val="238"/>
          </rPr>
          <t xml:space="preserve">FKIP:
</t>
        </r>
        <r>
          <rPr>
            <sz val="9"/>
            <color indexed="8"/>
            <rFont val="Tahoma"/>
            <family val="2"/>
            <charset val="238"/>
          </rPr>
          <t>Pozostałe wydatki pomniejszone o amortyzację i koszty finansowe.</t>
        </r>
      </text>
    </comment>
    <comment ref="D11" authorId="0" shapeId="0">
      <text>
        <r>
          <rPr>
            <b/>
            <sz val="9"/>
            <color indexed="8"/>
            <rFont val="Tahoma"/>
            <family val="2"/>
            <charset val="238"/>
          </rPr>
          <t xml:space="preserve">FKIP:
</t>
        </r>
        <r>
          <rPr>
            <sz val="9"/>
            <color indexed="8"/>
            <rFont val="Tahoma"/>
            <family val="2"/>
            <charset val="238"/>
          </rPr>
          <t>Pozostałe wydatki pomniejszone o amortyzację i koszty finansowe.</t>
        </r>
      </text>
    </comment>
    <comment ref="E11" authorId="0" shapeId="0">
      <text>
        <r>
          <rPr>
            <b/>
            <sz val="9"/>
            <color indexed="8"/>
            <rFont val="Tahoma"/>
            <family val="2"/>
            <charset val="238"/>
          </rPr>
          <t xml:space="preserve">FKIP:
</t>
        </r>
        <r>
          <rPr>
            <sz val="9"/>
            <color indexed="8"/>
            <rFont val="Tahoma"/>
            <family val="2"/>
            <charset val="238"/>
          </rPr>
          <t>Pozostałe wydatki pomniejszone o amortyzację i koszty finansowe.</t>
        </r>
      </text>
    </comment>
    <comment ref="F11" authorId="0" shapeId="0">
      <text>
        <r>
          <rPr>
            <b/>
            <sz val="9"/>
            <color indexed="8"/>
            <rFont val="Tahoma"/>
            <family val="2"/>
            <charset val="238"/>
          </rPr>
          <t xml:space="preserve">FKIP:
</t>
        </r>
        <r>
          <rPr>
            <sz val="9"/>
            <color indexed="8"/>
            <rFont val="Tahoma"/>
            <family val="2"/>
            <charset val="238"/>
          </rPr>
          <t>Pozostałe wydatki pomniejszone o amortyzację i koszty finansowe.</t>
        </r>
      </text>
    </comment>
    <comment ref="G11" authorId="0" shapeId="0">
      <text>
        <r>
          <rPr>
            <b/>
            <sz val="9"/>
            <color indexed="8"/>
            <rFont val="Tahoma"/>
            <family val="2"/>
            <charset val="238"/>
          </rPr>
          <t xml:space="preserve">FKIP:
</t>
        </r>
        <r>
          <rPr>
            <sz val="9"/>
            <color indexed="8"/>
            <rFont val="Tahoma"/>
            <family val="2"/>
            <charset val="238"/>
          </rPr>
          <t>Pozostałe wydatki pomniejszone o amortyzację i koszty finansowe.</t>
        </r>
      </text>
    </comment>
    <comment ref="H11" authorId="0" shapeId="0">
      <text>
        <r>
          <rPr>
            <b/>
            <sz val="9"/>
            <color indexed="8"/>
            <rFont val="Tahoma"/>
            <family val="2"/>
            <charset val="238"/>
          </rPr>
          <t xml:space="preserve">FKIP:
</t>
        </r>
        <r>
          <rPr>
            <sz val="9"/>
            <color indexed="8"/>
            <rFont val="Tahoma"/>
            <family val="2"/>
            <charset val="238"/>
          </rPr>
          <t>Pozostałe wydatki pomniejszone o amortyzację i koszty finansowe.</t>
        </r>
      </text>
    </comment>
  </commentList>
</comments>
</file>

<file path=xl/sharedStrings.xml><?xml version="1.0" encoding="utf-8"?>
<sst xmlns="http://schemas.openxmlformats.org/spreadsheetml/2006/main" count="120" uniqueCount="94">
  <si>
    <t>dot. wykonania i planu na okres pożyczki dla przedsiębiorstw prowadzących uproszczoną księgowość</t>
  </si>
  <si>
    <t>Okres finansowania</t>
  </si>
  <si>
    <t>Wykonanie</t>
  </si>
  <si>
    <t>Prognoza na okres spłaty pożyczki</t>
  </si>
  <si>
    <t>n+1</t>
  </si>
  <si>
    <t>n+2</t>
  </si>
  <si>
    <t>n+3</t>
  </si>
  <si>
    <t>n+4</t>
  </si>
  <si>
    <t>I. PRZYCHÓD (1+2)</t>
  </si>
  <si>
    <t>II. KOSZTY UZYSKANIA PRZYCHODÓW (1+2+3+4-5)</t>
  </si>
  <si>
    <t>a. wynagrodzenia w gotówce i naturze (poz. 12 pkpir)</t>
  </si>
  <si>
    <t>b. pozostałe wydatki (poz. 13 pkpir), w tym:</t>
  </si>
  <si>
    <t>III. DOCHÓD BRUTTO (I-II)</t>
  </si>
  <si>
    <t>IV. WYNIK FINANSOWY BRUTTO (III-6)</t>
  </si>
  <si>
    <t>V. WYNIK FINANSOWY NETTO (IV-7)</t>
  </si>
  <si>
    <t xml:space="preserve">Spłacone raty kredytów i pożyczek </t>
  </si>
  <si>
    <t>.......................................</t>
  </si>
  <si>
    <t>.....................................</t>
  </si>
  <si>
    <t>(miejscowość, data)</t>
  </si>
  <si>
    <t>(pieczęć i podpis Wnioskodawcy)</t>
  </si>
  <si>
    <t>Załącznik do arkusza oceny wniosku o pożyczkę</t>
  </si>
  <si>
    <t>Rachunek zysków i strat przedsiębiorcy</t>
  </si>
  <si>
    <t>Wyszczególnienie</t>
  </si>
  <si>
    <t>1. Przychody ze sprzedaży, w tym:</t>
  </si>
  <si>
    <t>.</t>
  </si>
  <si>
    <t>Spłacone raty kredytów</t>
  </si>
  <si>
    <t>Wskaźniki finansowe przedsiębiorcy</t>
  </si>
  <si>
    <t>Wskaźniki rentowności</t>
  </si>
  <si>
    <t>Wskaźnik rentowności netto (%)</t>
  </si>
  <si>
    <t>Wskaźniki obslugi zadłużenia</t>
  </si>
  <si>
    <t>Wskaźnik zdolności do obsługi zadłużenia</t>
  </si>
  <si>
    <t>Wskaźnik pokrycia zobowiązań odsetkowych</t>
  </si>
  <si>
    <t>Inkubator</t>
  </si>
  <si>
    <t>Transza</t>
  </si>
  <si>
    <t>Spłata</t>
  </si>
  <si>
    <t>Saldo</t>
  </si>
  <si>
    <t>stopa %</t>
  </si>
  <si>
    <t xml:space="preserve">Odsetki </t>
  </si>
  <si>
    <t>saldo w PLN</t>
  </si>
  <si>
    <t>Odsetki w PLN</t>
  </si>
  <si>
    <t>ODSETKI RAZEM</t>
  </si>
  <si>
    <t>KREDYTY RAZEM</t>
  </si>
  <si>
    <t>KRÓTKOTERMINOWE</t>
  </si>
  <si>
    <t>DŁUGOTERMINOWE</t>
  </si>
  <si>
    <t>spłacone raty</t>
  </si>
  <si>
    <t>koszty utrzymnia</t>
  </si>
  <si>
    <t>limity</t>
  </si>
  <si>
    <t>kredyty</t>
  </si>
  <si>
    <t xml:space="preserve">koszty utrzymania </t>
  </si>
  <si>
    <t>Dochody</t>
  </si>
  <si>
    <t>koszty utrzymania do rachunku wyników</t>
  </si>
  <si>
    <t xml:space="preserve">dochody żona </t>
  </si>
  <si>
    <t>dochody mąż</t>
  </si>
  <si>
    <t xml:space="preserve">   - amortyzacja</t>
  </si>
  <si>
    <t xml:space="preserve">   - koszty finansowe</t>
  </si>
  <si>
    <t xml:space="preserve">   - inne………………</t>
  </si>
  <si>
    <t>Nazwa firmy:</t>
  </si>
  <si>
    <r>
      <t>1.</t>
    </r>
    <r>
      <rPr>
        <sz val="9"/>
        <color indexed="8"/>
        <rFont val="Times New Roman"/>
        <family val="1"/>
        <charset val="238"/>
      </rPr>
      <t xml:space="preserve">     </t>
    </r>
    <r>
      <rPr>
        <sz val="9"/>
        <color indexed="8"/>
        <rFont val="Arial"/>
        <family val="2"/>
        <charset val="238"/>
      </rPr>
      <t>wartość sprzedanych towarów i usług (poz.7 pkpir)</t>
    </r>
  </si>
  <si>
    <r>
      <t>2.</t>
    </r>
    <r>
      <rPr>
        <sz val="9"/>
        <color indexed="8"/>
        <rFont val="Times New Roman"/>
        <family val="1"/>
        <charset val="238"/>
      </rPr>
      <t xml:space="preserve">     </t>
    </r>
    <r>
      <rPr>
        <sz val="9"/>
        <color indexed="8"/>
        <rFont val="Arial"/>
        <family val="2"/>
        <charset val="238"/>
      </rPr>
      <t>pozostałe przychody (poz. 8 pkpir)</t>
    </r>
  </si>
  <si>
    <r>
      <t>1.</t>
    </r>
    <r>
      <rPr>
        <sz val="9"/>
        <color indexed="8"/>
        <rFont val="Times New Roman"/>
        <family val="1"/>
        <charset val="238"/>
      </rPr>
      <t xml:space="preserve">     </t>
    </r>
    <r>
      <rPr>
        <sz val="9"/>
        <color indexed="8"/>
        <rFont val="Arial"/>
        <family val="2"/>
        <charset val="238"/>
      </rPr>
      <t>zakup towarów handlowych i materiałów wg cen zakupu (poz. 10 pkpir)</t>
    </r>
  </si>
  <si>
    <r>
      <t>2.</t>
    </r>
    <r>
      <rPr>
        <sz val="9"/>
        <color indexed="8"/>
        <rFont val="Times New Roman"/>
        <family val="1"/>
        <charset val="238"/>
      </rPr>
      <t xml:space="preserve">     </t>
    </r>
    <r>
      <rPr>
        <sz val="9"/>
        <color indexed="8"/>
        <rFont val="Arial"/>
        <family val="2"/>
        <charset val="238"/>
      </rPr>
      <t>koszty uboczne zakupu (poz. 11 pkpir)</t>
    </r>
  </si>
  <si>
    <r>
      <t>3.</t>
    </r>
    <r>
      <rPr>
        <b/>
        <sz val="9"/>
        <color indexed="8"/>
        <rFont val="Times New Roman"/>
        <family val="1"/>
        <charset val="238"/>
      </rPr>
      <t xml:space="preserve">     </t>
    </r>
    <r>
      <rPr>
        <b/>
        <sz val="9"/>
        <color indexed="8"/>
        <rFont val="Arial"/>
        <family val="2"/>
        <charset val="238"/>
      </rPr>
      <t>RAZEM WYDATKI  (poz. 14 pkpir)</t>
    </r>
  </si>
  <si>
    <r>
      <t>4.</t>
    </r>
    <r>
      <rPr>
        <sz val="9"/>
        <color indexed="8"/>
        <rFont val="Times New Roman"/>
        <family val="1"/>
        <charset val="238"/>
      </rPr>
      <t> </t>
    </r>
    <r>
      <rPr>
        <sz val="9"/>
        <color indexed="8"/>
        <rFont val="Arial"/>
        <family val="2"/>
        <charset val="238"/>
      </rPr>
      <t>wartość spisu z natury na początek roku podatkowego</t>
    </r>
  </si>
  <si>
    <r>
      <t>5.</t>
    </r>
    <r>
      <rPr>
        <sz val="9"/>
        <color indexed="8"/>
        <rFont val="Times New Roman"/>
        <family val="1"/>
        <charset val="238"/>
      </rPr>
      <t> </t>
    </r>
    <r>
      <rPr>
        <sz val="9"/>
        <color indexed="8"/>
        <rFont val="Arial"/>
        <family val="2"/>
        <charset val="238"/>
      </rPr>
      <t>wartość spisu z natury na koniec roku podatkowego</t>
    </r>
  </si>
  <si>
    <t>6. składki na ubezpieczenie społeczne właścicieli + ubezpieczenie zdrowotne</t>
  </si>
  <si>
    <r>
      <t>7.</t>
    </r>
    <r>
      <rPr>
        <sz val="9"/>
        <color indexed="8"/>
        <rFont val="Times New Roman"/>
        <family val="1"/>
        <charset val="238"/>
      </rPr>
      <t> </t>
    </r>
    <r>
      <rPr>
        <sz val="9"/>
        <color indexed="8"/>
        <rFont val="Arial"/>
        <family val="2"/>
        <charset val="238"/>
      </rPr>
      <t>podatek dochodowy</t>
    </r>
  </si>
  <si>
    <t>2. Koszty działalności, w tym:</t>
  </si>
  <si>
    <t>Ocena dynamiki przychodów</t>
  </si>
  <si>
    <t>Wskaźnik dynamiki przychodów</t>
  </si>
  <si>
    <t>Ocena majatku trwałego</t>
  </si>
  <si>
    <t>Stopień umorzenia majatku trwałego z wyłączeniem gruntów, budynków i budowli</t>
  </si>
  <si>
    <t>RACHUNEK PRZYCHODÓW I KOSZTÓW</t>
  </si>
  <si>
    <t>Zał nr …………... do wniosku o pożyczkę</t>
  </si>
  <si>
    <t>….</t>
  </si>
  <si>
    <r>
      <t xml:space="preserve">Dane na koniec ostatniego </t>
    </r>
    <r>
      <rPr>
        <u/>
        <sz val="9"/>
        <rFont val="Arial"/>
        <family val="2"/>
        <charset val="238"/>
      </rPr>
      <t>zatwierdzonego</t>
    </r>
    <r>
      <rPr>
        <sz val="9"/>
        <rFont val="Arial"/>
        <family val="2"/>
        <charset val="238"/>
      </rPr>
      <t xml:space="preserve"> okresu</t>
    </r>
  </si>
  <si>
    <t>Dane na koniec ostatniego  okresu rocznego (n)</t>
  </si>
  <si>
    <t>Wskaźnik rentowności brutto (%)</t>
  </si>
  <si>
    <t>Wskaźnik rentowności sprzedaży (%)</t>
  </si>
  <si>
    <t>1.1 Ze sprzedaży produktów, towarów i usług</t>
  </si>
  <si>
    <t>2.2 Koszty osobowe</t>
  </si>
  <si>
    <t>2.3 Amortyzacja</t>
  </si>
  <si>
    <t>2.4 Pozostałe koszty</t>
  </si>
  <si>
    <t>2.5 Towary wg cen zakupu</t>
  </si>
  <si>
    <t>2.6 Zapas początkowy</t>
  </si>
  <si>
    <t>2.7 Zapas końcowy</t>
  </si>
  <si>
    <t>3.1 Pozostałe przychody</t>
  </si>
  <si>
    <t>3.2 Koszty finansowe</t>
  </si>
  <si>
    <t>4.1 Składki ZUS właściciela + składka zdrowotna</t>
  </si>
  <si>
    <t>4. Zysk brutto (3+3.1-3.2)</t>
  </si>
  <si>
    <t>3. Zysk ze sprzedaży (1.-2.)</t>
  </si>
  <si>
    <t>4.2 Podatek dochodowy</t>
  </si>
  <si>
    <t>5. Zysk netto (4-5-6)</t>
  </si>
  <si>
    <t>6. Koszty utrzymania właściciela</t>
  </si>
  <si>
    <t>7. Zysk do dyspozycji (7-8)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</si>
</sst>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_);[Red]&quot;($&quot;#,##0\)"/>
    <numFmt numFmtId="165" formatCode="\$#,##0\ ;&quot;($&quot;#,##0\)"/>
    <numFmt numFmtId="166" formatCode="\$#,##0.00_);[Red]&quot;($&quot;#,##0.00\)"/>
    <numFmt numFmtId="167" formatCode="dd\ mmm&quot; yy&quot;"/>
    <numFmt numFmtId="168" formatCode="_-* #,##0.00\ _z_ł_-;\-* #,##0.00\ _z_ł_-;_-* \-??\ _z_ł_-;_-@_-"/>
    <numFmt numFmtId="169" formatCode="#,##0.0"/>
    <numFmt numFmtId="170" formatCode="0.0%"/>
    <numFmt numFmtId="171" formatCode="0.0"/>
    <numFmt numFmtId="172" formatCode="0.000"/>
    <numFmt numFmtId="173" formatCode="#,##0.00_ ;[Red]\-#,##0.00\ "/>
    <numFmt numFmtId="174" formatCode="_-* #,##0.0\ _z_ł_-;\-* #,##0.0\ _z_ł_-;_-* \-??\ _z_ł_-;_-@_-"/>
    <numFmt numFmtId="175" formatCode="_-* #,##0.0\ _z_ł_-;\-* #,##0.0\ _z_ł_-;_-* &quot;-&quot;??\ _z_ł_-;_-@_-"/>
  </numFmts>
  <fonts count="54">
    <font>
      <sz val="10"/>
      <name val="Arial CE"/>
      <family val="2"/>
      <charset val="238"/>
    </font>
    <font>
      <b/>
      <sz val="10"/>
      <name val="Arial"/>
      <family val="2"/>
      <charset val="238"/>
    </font>
    <font>
      <sz val="10"/>
      <name val="Arial"/>
      <family val="2"/>
      <charset val="238"/>
    </font>
    <font>
      <b/>
      <sz val="10"/>
      <color indexed="10"/>
      <name val="Times New Roman CE"/>
      <family val="1"/>
      <charset val="238"/>
    </font>
    <font>
      <b/>
      <sz val="12"/>
      <name val="Arial"/>
      <family val="2"/>
      <charset val="238"/>
    </font>
    <font>
      <b/>
      <sz val="18"/>
      <color indexed="22"/>
      <name val="Arial"/>
      <family val="2"/>
      <charset val="238"/>
    </font>
    <font>
      <b/>
      <sz val="12"/>
      <color indexed="22"/>
      <name val="Arial"/>
      <family val="2"/>
      <charset val="238"/>
    </font>
    <font>
      <b/>
      <sz val="11"/>
      <name val="Arial"/>
      <family val="2"/>
      <charset val="238"/>
    </font>
    <font>
      <sz val="12"/>
      <name val="SwitzerlandCondensed"/>
      <family val="2"/>
      <charset val="238"/>
    </font>
    <font>
      <sz val="10"/>
      <color indexed="10"/>
      <name val="Arial CE"/>
      <family val="2"/>
      <charset val="238"/>
    </font>
    <font>
      <i/>
      <sz val="9"/>
      <name val="Arial CE"/>
      <family val="2"/>
      <charset val="238"/>
    </font>
    <font>
      <b/>
      <sz val="12"/>
      <name val="Arial CE"/>
      <family val="2"/>
      <charset val="238"/>
    </font>
    <font>
      <b/>
      <sz val="9"/>
      <name val="Arial CE"/>
      <family val="2"/>
      <charset val="238"/>
    </font>
    <font>
      <sz val="9"/>
      <name val="Arial"/>
      <family val="2"/>
      <charset val="238"/>
    </font>
    <font>
      <b/>
      <sz val="9"/>
      <color indexed="8"/>
      <name val="Tahoma"/>
      <family val="2"/>
      <charset val="238"/>
    </font>
    <font>
      <sz val="9"/>
      <color indexed="8"/>
      <name val="Tahoma"/>
      <family val="2"/>
      <charset val="238"/>
    </font>
    <font>
      <b/>
      <sz val="9"/>
      <color indexed="8"/>
      <name val="Arial"/>
      <family val="2"/>
      <charset val="238"/>
    </font>
    <font>
      <sz val="9"/>
      <color indexed="8"/>
      <name val="Arial"/>
      <family val="2"/>
      <charset val="238"/>
    </font>
    <font>
      <i/>
      <sz val="9"/>
      <color indexed="8"/>
      <name val="Arial"/>
      <family val="2"/>
      <charset val="238"/>
    </font>
    <font>
      <b/>
      <sz val="8"/>
      <name val="Arial CE"/>
      <family val="2"/>
      <charset val="238"/>
    </font>
    <font>
      <i/>
      <sz val="8"/>
      <name val="Arial CE"/>
      <family val="2"/>
      <charset val="238"/>
    </font>
    <font>
      <sz val="9"/>
      <name val="Arial CE"/>
      <family val="2"/>
      <charset val="238"/>
    </font>
    <font>
      <sz val="10"/>
      <name val="Arial CE"/>
      <family val="2"/>
      <charset val="238"/>
    </font>
    <font>
      <sz val="10"/>
      <name val="Arial CE"/>
      <charset val="238"/>
    </font>
    <font>
      <b/>
      <i/>
      <sz val="11"/>
      <name val="Arial"/>
      <family val="2"/>
      <charset val="238"/>
    </font>
    <font>
      <b/>
      <i/>
      <sz val="11"/>
      <color indexed="10"/>
      <name val="Arial"/>
      <family val="2"/>
      <charset val="238"/>
    </font>
    <font>
      <sz val="10"/>
      <color indexed="8"/>
      <name val="Arial CE"/>
      <charset val="238"/>
    </font>
    <font>
      <sz val="12"/>
      <name val="SwitzerlandCondensed"/>
      <charset val="238"/>
    </font>
    <font>
      <sz val="11"/>
      <color indexed="8"/>
      <name val="Arial"/>
      <family val="2"/>
      <charset val="238"/>
    </font>
    <font>
      <b/>
      <sz val="11"/>
      <color indexed="8"/>
      <name val="Arial"/>
      <family val="2"/>
      <charset val="238"/>
    </font>
    <font>
      <sz val="11"/>
      <name val="Arial"/>
      <family val="2"/>
      <charset val="238"/>
    </font>
    <font>
      <b/>
      <sz val="10"/>
      <name val="Arial CE"/>
      <charset val="238"/>
    </font>
    <font>
      <b/>
      <sz val="9"/>
      <name val="Arial"/>
      <family val="2"/>
      <charset val="238"/>
    </font>
    <font>
      <sz val="9"/>
      <color indexed="8"/>
      <name val="Times New Roman"/>
      <family val="1"/>
      <charset val="238"/>
    </font>
    <font>
      <b/>
      <sz val="9"/>
      <color indexed="8"/>
      <name val="Times New Roman"/>
      <family val="1"/>
      <charset val="238"/>
    </font>
    <font>
      <b/>
      <sz val="9"/>
      <name val="Arial CE"/>
      <charset val="238"/>
    </font>
    <font>
      <sz val="7"/>
      <name val="Arial CE"/>
      <family val="2"/>
      <charset val="238"/>
    </font>
    <font>
      <u/>
      <sz val="9"/>
      <name val="Arial"/>
      <family val="2"/>
      <charset val="238"/>
    </font>
    <font>
      <b/>
      <sz val="10"/>
      <color indexed="10"/>
      <name val="Arial CE"/>
      <charset val="238"/>
    </font>
    <font>
      <sz val="11"/>
      <color rgb="FF0070C0"/>
      <name val="Arial"/>
      <family val="2"/>
      <charset val="238"/>
    </font>
    <font>
      <b/>
      <sz val="11"/>
      <color theme="0"/>
      <name val="Arial CE"/>
      <charset val="238"/>
    </font>
    <font>
      <b/>
      <i/>
      <sz val="10"/>
      <color rgb="FF0070C0"/>
      <name val="Arial"/>
      <family val="2"/>
      <charset val="238"/>
    </font>
    <font>
      <b/>
      <sz val="11"/>
      <color theme="1"/>
      <name val="Czcionka tekstu podstawowego"/>
      <charset val="238"/>
    </font>
    <font>
      <sz val="11"/>
      <color rgb="FFFF0000"/>
      <name val="Czcionka tekstu podstawowego"/>
      <family val="2"/>
      <charset val="238"/>
    </font>
    <font>
      <b/>
      <sz val="11"/>
      <color rgb="FF7030A0"/>
      <name val="Czcionka tekstu podstawowego"/>
      <charset val="238"/>
    </font>
    <font>
      <b/>
      <sz val="11"/>
      <color rgb="FFFF0000"/>
      <name val="Czcionka tekstu podstawowego"/>
      <charset val="238"/>
    </font>
    <font>
      <i/>
      <sz val="10"/>
      <color rgb="FFFF0000"/>
      <name val="Arial"/>
      <family val="2"/>
      <charset val="238"/>
    </font>
    <font>
      <b/>
      <sz val="10"/>
      <color rgb="FFFF0000"/>
      <name val="Arial"/>
      <family val="2"/>
      <charset val="238"/>
    </font>
    <font>
      <b/>
      <sz val="9"/>
      <color rgb="FFFF0000"/>
      <name val="Arial CE"/>
      <charset val="238"/>
    </font>
    <font>
      <b/>
      <sz val="10"/>
      <color rgb="FFFF0000"/>
      <name val="Arial CE"/>
      <charset val="238"/>
    </font>
    <font>
      <sz val="7"/>
      <color rgb="FFFF0000"/>
      <name val="Arial CE"/>
      <family val="2"/>
      <charset val="238"/>
    </font>
    <font>
      <sz val="9"/>
      <color rgb="FF0070C0"/>
      <name val="Arial"/>
      <family val="2"/>
      <charset val="238"/>
    </font>
    <font>
      <sz val="10"/>
      <color rgb="FF0070C0"/>
      <name val="Arial"/>
      <family val="2"/>
      <charset val="238"/>
    </font>
    <font>
      <sz val="10"/>
      <color rgb="FF0070C0"/>
      <name val="Arial CE"/>
      <family val="2"/>
      <charset val="238"/>
    </font>
  </fonts>
  <fills count="26">
    <fill>
      <patternFill patternType="none"/>
    </fill>
    <fill>
      <patternFill patternType="gray125"/>
    </fill>
    <fill>
      <patternFill patternType="solid">
        <fgColor indexed="9"/>
      </patternFill>
    </fill>
    <fill>
      <patternFill patternType="solid">
        <fgColor indexed="42"/>
        <bgColor indexed="27"/>
      </patternFill>
    </fill>
    <fill>
      <patternFill patternType="solid">
        <fgColor indexed="57"/>
        <bgColor indexed="21"/>
      </patternFill>
    </fill>
    <fill>
      <patternFill patternType="solid">
        <fgColor indexed="9"/>
        <bgColor indexed="26"/>
      </patternFill>
    </fill>
    <fill>
      <patternFill patternType="solid">
        <fgColor indexed="9"/>
        <bgColor indexed="64"/>
      </patternFill>
    </fill>
    <fill>
      <patternFill patternType="solid">
        <fgColor indexed="27"/>
        <bgColor indexed="41"/>
      </patternFill>
    </fill>
    <fill>
      <patternFill patternType="solid">
        <fgColor theme="6" tint="0.3999755851924192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1"/>
        <bgColor indexed="64"/>
      </patternFill>
    </fill>
    <fill>
      <patternFill patternType="solid">
        <fgColor theme="7" tint="0.59999389629810485"/>
        <bgColor indexed="29"/>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51"/>
      </patternFill>
    </fill>
    <fill>
      <patternFill patternType="solid">
        <fgColor theme="0" tint="-4.9989318521683403E-2"/>
        <bgColor indexed="31"/>
      </patternFill>
    </fill>
    <fill>
      <patternFill patternType="solid">
        <fgColor theme="7" tint="0.59999389629810485"/>
        <bgColor indexed="22"/>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22"/>
      </patternFill>
    </fill>
    <fill>
      <patternFill patternType="solid">
        <fgColor theme="8" tint="0.79998168889431442"/>
        <bgColor indexed="41"/>
      </patternFill>
    </fill>
    <fill>
      <patternFill patternType="solid">
        <fgColor theme="8" tint="0.59999389629810485"/>
        <bgColor indexed="41"/>
      </patternFill>
    </fill>
    <fill>
      <patternFill patternType="solid">
        <fgColor theme="8" tint="0.59999389629810485"/>
        <bgColor indexed="64"/>
      </patternFill>
    </fill>
  </fills>
  <borders count="63">
    <border>
      <left/>
      <right/>
      <top/>
      <bottom/>
      <diagonal/>
    </border>
    <border>
      <left style="thick">
        <color indexed="62"/>
      </left>
      <right style="thick">
        <color indexed="62"/>
      </right>
      <top style="thick">
        <color indexed="62"/>
      </top>
      <bottom style="thick">
        <color indexed="62"/>
      </bottom>
      <diagonal/>
    </border>
    <border>
      <left/>
      <right/>
      <top/>
      <bottom style="medium">
        <color indexed="8"/>
      </bottom>
      <diagonal/>
    </border>
    <border>
      <left/>
      <right/>
      <top style="double">
        <color indexed="8"/>
      </top>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8"/>
      </bottom>
      <diagonal/>
    </border>
    <border>
      <left/>
      <right/>
      <top/>
      <bottom style="thin">
        <color indexed="8"/>
      </bottom>
      <diagonal/>
    </border>
    <border>
      <left style="medium">
        <color indexed="64"/>
      </left>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style="thin">
        <color indexed="64"/>
      </left>
      <right style="thin">
        <color indexed="64"/>
      </right>
      <top style="thin">
        <color indexed="64"/>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style="medium">
        <color indexed="8"/>
      </right>
      <top/>
      <bottom/>
      <diagonal/>
    </border>
    <border>
      <left style="thin">
        <color indexed="8"/>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diagonal/>
    </border>
    <border>
      <left style="medium">
        <color indexed="64"/>
      </left>
      <right/>
      <top/>
      <bottom/>
      <diagonal/>
    </border>
    <border>
      <left style="medium">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top style="medium">
        <color indexed="64"/>
      </top>
      <bottom style="thin">
        <color indexed="8"/>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bottom style="thin">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1">
    <xf numFmtId="0" fontId="0" fillId="0" borderId="0"/>
    <xf numFmtId="0" fontId="1" fillId="0" borderId="0"/>
    <xf numFmtId="38" fontId="2" fillId="0" borderId="0" applyFill="0" applyBorder="0" applyAlignment="0" applyProtection="0"/>
    <xf numFmtId="40" fontId="22" fillId="0" borderId="0" applyFill="0" applyBorder="0" applyAlignment="0" applyProtection="0"/>
    <xf numFmtId="3" fontId="22" fillId="0" borderId="0" applyFill="0" applyBorder="0" applyAlignment="0" applyProtection="0"/>
    <xf numFmtId="164" fontId="22" fillId="0" borderId="0" applyFill="0" applyBorder="0" applyAlignment="0" applyProtection="0"/>
    <xf numFmtId="166" fontId="22" fillId="0" borderId="0" applyFill="0" applyBorder="0" applyAlignment="0" applyProtection="0"/>
    <xf numFmtId="165" fontId="22" fillId="0" borderId="0" applyFill="0" applyBorder="0" applyAlignment="0" applyProtection="0"/>
    <xf numFmtId="0" fontId="22" fillId="0" borderId="0" applyFill="0" applyBorder="0" applyAlignment="0" applyProtection="0"/>
    <xf numFmtId="167" fontId="3" fillId="3" borderId="1">
      <alignment horizontal="center" vertical="center"/>
      <protection locked="0"/>
    </xf>
    <xf numFmtId="168" fontId="22" fillId="0" borderId="0" applyFill="0" applyBorder="0" applyAlignment="0" applyProtection="0"/>
    <xf numFmtId="168" fontId="22" fillId="0" borderId="0" applyFill="0" applyBorder="0" applyAlignment="0" applyProtection="0"/>
    <xf numFmtId="0" fontId="22" fillId="0" borderId="0"/>
    <xf numFmtId="2" fontId="22" fillId="0" borderId="0" applyFill="0" applyBorder="0" applyAlignment="0" applyProtection="0"/>
    <xf numFmtId="0" fontId="4" fillId="0" borderId="0">
      <alignment horizontal="left"/>
    </xf>
    <xf numFmtId="0" fontId="5" fillId="0" borderId="0" applyNumberFormat="0" applyFill="0" applyBorder="0" applyAlignment="0" applyProtection="0"/>
    <xf numFmtId="0" fontId="6" fillId="0" borderId="0" applyNumberFormat="0" applyFill="0" applyBorder="0" applyAlignment="0" applyProtection="0"/>
    <xf numFmtId="0" fontId="22" fillId="4" borderId="0" applyNumberFormat="0" applyBorder="0" applyAlignment="0">
      <protection locked="0"/>
    </xf>
    <xf numFmtId="0" fontId="7" fillId="0" borderId="2"/>
    <xf numFmtId="39" fontId="8" fillId="0" borderId="0"/>
    <xf numFmtId="39" fontId="8" fillId="0" borderId="0"/>
    <xf numFmtId="39" fontId="8" fillId="0" borderId="0"/>
    <xf numFmtId="39" fontId="8" fillId="0" borderId="0"/>
    <xf numFmtId="39" fontId="8" fillId="0" borderId="0"/>
    <xf numFmtId="39" fontId="8" fillId="0" borderId="0"/>
    <xf numFmtId="39" fontId="8" fillId="0" borderId="0"/>
    <xf numFmtId="0" fontId="1" fillId="0" borderId="0"/>
    <xf numFmtId="0" fontId="2" fillId="0" borderId="0"/>
    <xf numFmtId="0" fontId="2" fillId="0" borderId="0"/>
    <xf numFmtId="0" fontId="2" fillId="0" borderId="0"/>
    <xf numFmtId="0" fontId="22" fillId="0" borderId="0"/>
    <xf numFmtId="0" fontId="23" fillId="0" borderId="0"/>
    <xf numFmtId="39" fontId="27" fillId="2" borderId="0"/>
    <xf numFmtId="1" fontId="26" fillId="0" borderId="0"/>
    <xf numFmtId="0" fontId="23" fillId="0" borderId="0"/>
    <xf numFmtId="9" fontId="22" fillId="0" borderId="0" applyFill="0" applyBorder="0" applyAlignment="0" applyProtection="0"/>
    <xf numFmtId="9" fontId="22" fillId="0" borderId="0" applyFill="0" applyBorder="0" applyAlignment="0" applyProtection="0"/>
    <xf numFmtId="9" fontId="22" fillId="0" borderId="0" applyFill="0" applyBorder="0" applyAlignment="0" applyProtection="0"/>
    <xf numFmtId="0" fontId="2" fillId="0" borderId="0"/>
    <xf numFmtId="0" fontId="7" fillId="0" borderId="0"/>
    <xf numFmtId="0" fontId="22" fillId="0" borderId="3" applyNumberFormat="0" applyFill="0" applyAlignment="0" applyProtection="0"/>
  </cellStyleXfs>
  <cellXfs count="239">
    <xf numFmtId="0" fontId="0" fillId="0" borderId="0" xfId="0"/>
    <xf numFmtId="169" fontId="19" fillId="0" borderId="0" xfId="12" applyNumberFormat="1" applyFont="1" applyFill="1" applyBorder="1" applyProtection="1">
      <protection locked="0"/>
    </xf>
    <xf numFmtId="2" fontId="0" fillId="0" borderId="0" xfId="0" applyNumberFormat="1"/>
    <xf numFmtId="0" fontId="2" fillId="0" borderId="0" xfId="29" applyFont="1"/>
    <xf numFmtId="9" fontId="2" fillId="0" borderId="0" xfId="36" applyFont="1" applyFill="1" applyBorder="1" applyAlignment="1" applyProtection="1"/>
    <xf numFmtId="0" fontId="2" fillId="0" borderId="4" xfId="29" applyFont="1" applyBorder="1"/>
    <xf numFmtId="0" fontId="2" fillId="0" borderId="4" xfId="29" applyFont="1" applyBorder="1" applyAlignment="1">
      <alignment horizontal="left"/>
    </xf>
    <xf numFmtId="0" fontId="2" fillId="5" borderId="0" xfId="29" applyFont="1" applyFill="1"/>
    <xf numFmtId="0" fontId="24" fillId="8" borderId="5" xfId="34" applyFont="1" applyFill="1" applyBorder="1"/>
    <xf numFmtId="0" fontId="25" fillId="9" borderId="5" xfId="34" applyFont="1" applyFill="1" applyBorder="1"/>
    <xf numFmtId="0" fontId="23" fillId="0" borderId="0" xfId="31"/>
    <xf numFmtId="1" fontId="28" fillId="6" borderId="6" xfId="32" applyNumberFormat="1" applyFont="1" applyFill="1" applyBorder="1"/>
    <xf numFmtId="1" fontId="28" fillId="6" borderId="7" xfId="32" applyNumberFormat="1" applyFont="1" applyFill="1" applyBorder="1"/>
    <xf numFmtId="172" fontId="28" fillId="6" borderId="4" xfId="32" applyNumberFormat="1" applyFont="1" applyFill="1" applyBorder="1"/>
    <xf numFmtId="171" fontId="23" fillId="0" borderId="0" xfId="31" applyNumberFormat="1"/>
    <xf numFmtId="1" fontId="28" fillId="6" borderId="8" xfId="32" applyNumberFormat="1" applyFont="1" applyFill="1" applyBorder="1"/>
    <xf numFmtId="1" fontId="28" fillId="6" borderId="4" xfId="32" applyNumberFormat="1" applyFont="1" applyFill="1" applyBorder="1"/>
    <xf numFmtId="2" fontId="28" fillId="0" borderId="4" xfId="32" applyNumberFormat="1" applyFont="1" applyFill="1" applyBorder="1"/>
    <xf numFmtId="2" fontId="39" fillId="6" borderId="4" xfId="32" applyNumberFormat="1" applyFont="1" applyFill="1" applyBorder="1"/>
    <xf numFmtId="2" fontId="28" fillId="6" borderId="4" xfId="32" applyNumberFormat="1" applyFont="1" applyFill="1" applyBorder="1"/>
    <xf numFmtId="1" fontId="29" fillId="6" borderId="8" xfId="32" applyNumberFormat="1" applyFont="1" applyFill="1" applyBorder="1"/>
    <xf numFmtId="10" fontId="7" fillId="10" borderId="9" xfId="32" applyNumberFormat="1" applyFont="1" applyFill="1" applyBorder="1" applyProtection="1"/>
    <xf numFmtId="2" fontId="28" fillId="6" borderId="0" xfId="32" applyNumberFormat="1" applyFont="1" applyFill="1" applyBorder="1"/>
    <xf numFmtId="1" fontId="28" fillId="6" borderId="10" xfId="32" applyNumberFormat="1" applyFont="1" applyFill="1" applyBorder="1"/>
    <xf numFmtId="1" fontId="28" fillId="0" borderId="11" xfId="32" applyNumberFormat="1" applyFont="1" applyFill="1" applyBorder="1"/>
    <xf numFmtId="2" fontId="29" fillId="0" borderId="5" xfId="32" applyNumberFormat="1" applyFont="1" applyFill="1" applyBorder="1"/>
    <xf numFmtId="1" fontId="28" fillId="6" borderId="0" xfId="32" applyNumberFormat="1" applyFont="1" applyFill="1" applyBorder="1"/>
    <xf numFmtId="0" fontId="25" fillId="0" borderId="0" xfId="34" applyFont="1" applyFill="1" applyBorder="1"/>
    <xf numFmtId="1" fontId="28" fillId="6" borderId="12" xfId="32" applyNumberFormat="1" applyFont="1" applyFill="1" applyBorder="1"/>
    <xf numFmtId="2" fontId="28" fillId="6" borderId="13" xfId="32" applyNumberFormat="1" applyFont="1" applyFill="1" applyBorder="1"/>
    <xf numFmtId="0" fontId="30" fillId="0" borderId="0" xfId="34" applyFont="1"/>
    <xf numFmtId="171" fontId="28" fillId="6" borderId="4" xfId="32" applyNumberFormat="1" applyFont="1" applyFill="1" applyBorder="1"/>
    <xf numFmtId="1" fontId="28" fillId="0" borderId="10" xfId="32" applyNumberFormat="1" applyFont="1" applyFill="1" applyBorder="1"/>
    <xf numFmtId="1" fontId="28" fillId="0" borderId="0" xfId="32" applyNumberFormat="1" applyFont="1" applyFill="1" applyBorder="1"/>
    <xf numFmtId="0" fontId="24" fillId="8" borderId="14" xfId="34" applyFont="1" applyFill="1" applyBorder="1"/>
    <xf numFmtId="0" fontId="23" fillId="0" borderId="5" xfId="31" applyBorder="1"/>
    <xf numFmtId="2" fontId="23" fillId="0" borderId="5" xfId="31" applyNumberFormat="1" applyBorder="1"/>
    <xf numFmtId="0" fontId="40" fillId="11" borderId="5" xfId="31" applyFont="1" applyFill="1" applyBorder="1"/>
    <xf numFmtId="2" fontId="40" fillId="11" borderId="5" xfId="31" applyNumberFormat="1" applyFont="1" applyFill="1" applyBorder="1"/>
    <xf numFmtId="0" fontId="31" fillId="0" borderId="5" xfId="31" applyFont="1" applyBorder="1"/>
    <xf numFmtId="0" fontId="7" fillId="9" borderId="5" xfId="33" applyNumberFormat="1" applyFont="1" applyFill="1" applyBorder="1" applyAlignment="1">
      <alignment horizontal="center" wrapText="1"/>
    </xf>
    <xf numFmtId="2" fontId="31" fillId="0" borderId="0" xfId="0" applyNumberFormat="1" applyFont="1"/>
    <xf numFmtId="170" fontId="22" fillId="0" borderId="0" xfId="36" applyNumberFormat="1"/>
    <xf numFmtId="0" fontId="41" fillId="0" borderId="0" xfId="29" applyFont="1"/>
    <xf numFmtId="10" fontId="2" fillId="12" borderId="0" xfId="29" applyNumberFormat="1" applyFont="1" applyFill="1" applyBorder="1"/>
    <xf numFmtId="0" fontId="2" fillId="12" borderId="16" xfId="29" applyFont="1" applyFill="1" applyBorder="1" applyAlignment="1">
      <alignment horizontal="center"/>
    </xf>
    <xf numFmtId="0" fontId="2" fillId="12" borderId="4" xfId="29" applyFont="1" applyFill="1" applyBorder="1" applyAlignment="1">
      <alignment horizontal="center"/>
    </xf>
    <xf numFmtId="0" fontId="42" fillId="0" borderId="0" xfId="0" applyFont="1" applyAlignment="1">
      <alignment horizontal="center"/>
    </xf>
    <xf numFmtId="0" fontId="0" fillId="13" borderId="0" xfId="0" applyFill="1"/>
    <xf numFmtId="0" fontId="43" fillId="13" borderId="0" xfId="0" applyFont="1" applyFill="1"/>
    <xf numFmtId="0" fontId="44" fillId="13" borderId="0" xfId="0" applyFont="1" applyFill="1"/>
    <xf numFmtId="0" fontId="0" fillId="14" borderId="0" xfId="0" applyFill="1"/>
    <xf numFmtId="0" fontId="44" fillId="14" borderId="0" xfId="0" applyFont="1" applyFill="1"/>
    <xf numFmtId="0" fontId="45" fillId="15" borderId="0" xfId="0" applyFont="1" applyFill="1"/>
    <xf numFmtId="171" fontId="45" fillId="15" borderId="0" xfId="0" applyNumberFormat="1" applyFont="1" applyFill="1"/>
    <xf numFmtId="0" fontId="46" fillId="0" borderId="17" xfId="29" applyFont="1" applyBorder="1"/>
    <xf numFmtId="0" fontId="1" fillId="18" borderId="5" xfId="29" applyFont="1" applyFill="1" applyBorder="1" applyAlignment="1">
      <alignment horizontal="center" vertical="center" wrapText="1"/>
    </xf>
    <xf numFmtId="0" fontId="31" fillId="19" borderId="0" xfId="31" applyFont="1" applyFill="1"/>
    <xf numFmtId="0" fontId="31" fillId="20" borderId="0" xfId="31" applyFont="1" applyFill="1"/>
    <xf numFmtId="0" fontId="13" fillId="0" borderId="0" xfId="29" applyFont="1"/>
    <xf numFmtId="0" fontId="32" fillId="0" borderId="14" xfId="29" applyFont="1" applyBorder="1" applyAlignment="1">
      <alignment horizontal="center" vertical="center" wrapText="1"/>
    </xf>
    <xf numFmtId="171" fontId="21" fillId="0" borderId="18" xfId="10" applyNumberFormat="1" applyFont="1" applyFill="1" applyBorder="1" applyAlignment="1" applyProtection="1">
      <alignment wrapText="1"/>
      <protection locked="0"/>
    </xf>
    <xf numFmtId="171" fontId="21" fillId="0" borderId="18" xfId="10" applyNumberFormat="1" applyFont="1" applyBorder="1" applyAlignment="1" applyProtection="1">
      <protection locked="0"/>
    </xf>
    <xf numFmtId="171" fontId="21" fillId="0" borderId="18" xfId="10" applyNumberFormat="1" applyFont="1" applyFill="1" applyBorder="1" applyAlignment="1" applyProtection="1">
      <protection locked="0"/>
    </xf>
    <xf numFmtId="171" fontId="17" fillId="0" borderId="19" xfId="0" applyNumberFormat="1" applyFont="1" applyFill="1" applyBorder="1" applyAlignment="1" applyProtection="1">
      <alignment horizontal="right" wrapText="1"/>
      <protection locked="0"/>
    </xf>
    <xf numFmtId="171" fontId="16" fillId="0" borderId="19" xfId="0" applyNumberFormat="1" applyFont="1" applyFill="1" applyBorder="1" applyAlignment="1" applyProtection="1">
      <alignment horizontal="right" wrapText="1"/>
    </xf>
    <xf numFmtId="171" fontId="17" fillId="0" borderId="19" xfId="0" applyNumberFormat="1" applyFont="1" applyFill="1" applyBorder="1" applyAlignment="1" applyProtection="1">
      <alignment horizontal="right" wrapText="1"/>
    </xf>
    <xf numFmtId="9" fontId="2" fillId="13" borderId="5" xfId="36" applyNumberFormat="1" applyFont="1" applyFill="1" applyBorder="1" applyAlignment="1">
      <alignment horizontal="right"/>
    </xf>
    <xf numFmtId="0" fontId="2" fillId="12" borderId="20" xfId="29" applyFont="1" applyFill="1" applyBorder="1" applyAlignment="1">
      <alignment horizontal="center"/>
    </xf>
    <xf numFmtId="0" fontId="2" fillId="12" borderId="7" xfId="29" applyFont="1" applyFill="1" applyBorder="1" applyAlignment="1">
      <alignment horizontal="center"/>
    </xf>
    <xf numFmtId="170" fontId="13" fillId="17" borderId="0" xfId="29" applyNumberFormat="1" applyFont="1" applyFill="1" applyBorder="1"/>
    <xf numFmtId="0" fontId="2" fillId="0" borderId="0" xfId="29" applyFont="1" applyBorder="1"/>
    <xf numFmtId="0" fontId="1" fillId="13" borderId="4" xfId="29" applyFont="1" applyFill="1" applyBorder="1"/>
    <xf numFmtId="171" fontId="35" fillId="13" borderId="18" xfId="10" applyNumberFormat="1" applyFont="1" applyFill="1" applyBorder="1" applyAlignment="1"/>
    <xf numFmtId="171" fontId="35" fillId="13" borderId="18" xfId="10" applyNumberFormat="1" applyFont="1" applyFill="1" applyBorder="1" applyAlignment="1">
      <alignment horizontal="right"/>
    </xf>
    <xf numFmtId="171" fontId="21" fillId="13" borderId="18" xfId="10" applyNumberFormat="1" applyFont="1" applyFill="1" applyBorder="1" applyAlignment="1"/>
    <xf numFmtId="0" fontId="1" fillId="13" borderId="5" xfId="29" applyFont="1" applyFill="1" applyBorder="1"/>
    <xf numFmtId="171" fontId="21" fillId="13" borderId="19" xfId="10" applyNumberFormat="1" applyFont="1" applyFill="1" applyBorder="1" applyAlignment="1"/>
    <xf numFmtId="0" fontId="1" fillId="18" borderId="5" xfId="29" applyFont="1" applyFill="1" applyBorder="1" applyAlignment="1">
      <alignment horizontal="left" vertical="center"/>
    </xf>
    <xf numFmtId="0" fontId="13" fillId="17" borderId="0" xfId="29" applyFont="1" applyFill="1" applyBorder="1" applyAlignment="1">
      <alignment horizontal="left"/>
    </xf>
    <xf numFmtId="0" fontId="1" fillId="12" borderId="0" xfId="29" applyFont="1" applyFill="1" applyBorder="1" applyAlignment="1">
      <alignment horizontal="left"/>
    </xf>
    <xf numFmtId="0" fontId="2" fillId="0" borderId="0" xfId="29" applyFont="1" applyAlignment="1">
      <alignment horizontal="left"/>
    </xf>
    <xf numFmtId="0" fontId="2" fillId="13" borderId="5" xfId="29" applyNumberFormat="1" applyFont="1" applyFill="1" applyBorder="1" applyAlignment="1">
      <alignment horizontal="left" wrapText="1"/>
    </xf>
    <xf numFmtId="0" fontId="47" fillId="21" borderId="5" xfId="29" applyFont="1" applyFill="1" applyBorder="1"/>
    <xf numFmtId="174" fontId="48" fillId="21" borderId="5" xfId="10" applyNumberFormat="1" applyFont="1" applyFill="1" applyBorder="1" applyAlignment="1">
      <alignment horizontal="center"/>
    </xf>
    <xf numFmtId="172" fontId="28" fillId="0" borderId="0" xfId="32" applyNumberFormat="1" applyFont="1" applyFill="1" applyBorder="1"/>
    <xf numFmtId="2" fontId="23" fillId="0" borderId="0" xfId="31" applyNumberFormat="1" applyFill="1"/>
    <xf numFmtId="0" fontId="23" fillId="0" borderId="0" xfId="31" applyFill="1"/>
    <xf numFmtId="172" fontId="28" fillId="0" borderId="4" xfId="32" applyNumberFormat="1" applyFont="1" applyFill="1" applyBorder="1"/>
    <xf numFmtId="2" fontId="39" fillId="0" borderId="4" xfId="32" applyNumberFormat="1" applyFont="1" applyFill="1" applyBorder="1"/>
    <xf numFmtId="2" fontId="28" fillId="0" borderId="0" xfId="32" applyNumberFormat="1" applyFont="1" applyFill="1" applyBorder="1"/>
    <xf numFmtId="171" fontId="28" fillId="0" borderId="4" xfId="32" applyNumberFormat="1" applyFont="1" applyFill="1" applyBorder="1"/>
    <xf numFmtId="171" fontId="23" fillId="0" borderId="0" xfId="31" applyNumberFormat="1" applyFill="1"/>
    <xf numFmtId="171" fontId="28" fillId="0" borderId="0" xfId="32" applyNumberFormat="1" applyFont="1" applyFill="1" applyBorder="1"/>
    <xf numFmtId="171" fontId="29" fillId="0" borderId="5" xfId="32" applyNumberFormat="1" applyFont="1" applyFill="1" applyBorder="1"/>
    <xf numFmtId="171" fontId="28" fillId="6" borderId="13" xfId="32" applyNumberFormat="1" applyFont="1" applyFill="1" applyBorder="1"/>
    <xf numFmtId="171" fontId="28" fillId="0" borderId="13" xfId="32" applyNumberFormat="1" applyFont="1" applyFill="1" applyBorder="1"/>
    <xf numFmtId="171" fontId="28" fillId="6" borderId="0" xfId="32" applyNumberFormat="1" applyFont="1" applyFill="1" applyBorder="1"/>
    <xf numFmtId="171" fontId="25" fillId="0" borderId="0" xfId="34" applyNumberFormat="1" applyFont="1" applyFill="1" applyBorder="1"/>
    <xf numFmtId="171" fontId="29" fillId="0" borderId="0" xfId="32" applyNumberFormat="1" applyFont="1" applyFill="1" applyBorder="1"/>
    <xf numFmtId="171" fontId="23" fillId="0" borderId="5" xfId="31" applyNumberFormat="1" applyBorder="1"/>
    <xf numFmtId="171" fontId="40" fillId="11" borderId="5" xfId="31" applyNumberFormat="1" applyFont="1" applyFill="1" applyBorder="1"/>
    <xf numFmtId="171" fontId="49" fillId="19" borderId="0" xfId="31" applyNumberFormat="1" applyFont="1" applyFill="1"/>
    <xf numFmtId="171" fontId="31" fillId="20" borderId="0" xfId="31" applyNumberFormat="1" applyFont="1" applyFill="1"/>
    <xf numFmtId="171" fontId="31" fillId="0" borderId="5" xfId="31" applyNumberFormat="1" applyFont="1" applyBorder="1"/>
    <xf numFmtId="171" fontId="17" fillId="0" borderId="16" xfId="0" applyNumberFormat="1" applyFont="1" applyFill="1" applyBorder="1" applyAlignment="1" applyProtection="1">
      <alignment horizontal="right" wrapText="1"/>
      <protection locked="0"/>
    </xf>
    <xf numFmtId="171" fontId="16" fillId="0" borderId="16" xfId="0" applyNumberFormat="1" applyFont="1" applyFill="1" applyBorder="1" applyAlignment="1" applyProtection="1">
      <alignment horizontal="right" wrapText="1"/>
    </xf>
    <xf numFmtId="171" fontId="17" fillId="0" borderId="16" xfId="0" applyNumberFormat="1" applyFont="1" applyFill="1" applyBorder="1" applyAlignment="1" applyProtection="1">
      <alignment horizontal="right" wrapText="1"/>
    </xf>
    <xf numFmtId="171" fontId="17" fillId="0" borderId="5" xfId="0" applyNumberFormat="1" applyFont="1" applyFill="1" applyBorder="1" applyAlignment="1" applyProtection="1">
      <alignment horizontal="right" wrapText="1"/>
      <protection locked="0"/>
    </xf>
    <xf numFmtId="171" fontId="16" fillId="0" borderId="5" xfId="0" applyNumberFormat="1" applyFont="1" applyFill="1" applyBorder="1" applyAlignment="1" applyProtection="1">
      <alignment horizontal="right" wrapText="1"/>
    </xf>
    <xf numFmtId="171" fontId="17" fillId="0" borderId="5" xfId="0" applyNumberFormat="1" applyFont="1" applyFill="1" applyBorder="1" applyAlignment="1" applyProtection="1">
      <alignment horizontal="right" wrapText="1"/>
    </xf>
    <xf numFmtId="171" fontId="17" fillId="0" borderId="22" xfId="0" applyNumberFormat="1" applyFont="1" applyFill="1" applyBorder="1" applyAlignment="1" applyProtection="1">
      <alignment horizontal="right" wrapText="1"/>
      <protection locked="0"/>
    </xf>
    <xf numFmtId="171" fontId="17" fillId="0" borderId="23" xfId="0" applyNumberFormat="1" applyFont="1" applyFill="1" applyBorder="1" applyAlignment="1" applyProtection="1">
      <alignment horizontal="right" wrapText="1"/>
      <protection locked="0"/>
    </xf>
    <xf numFmtId="171" fontId="17" fillId="0" borderId="14" xfId="0" applyNumberFormat="1" applyFont="1" applyFill="1" applyBorder="1" applyAlignment="1" applyProtection="1">
      <alignment horizontal="right" wrapText="1"/>
      <protection locked="0"/>
    </xf>
    <xf numFmtId="171" fontId="17" fillId="0" borderId="15" xfId="0" applyNumberFormat="1" applyFont="1" applyFill="1" applyBorder="1" applyAlignment="1" applyProtection="1">
      <alignment horizontal="right" wrapText="1"/>
      <protection locked="0"/>
    </xf>
    <xf numFmtId="171" fontId="17" fillId="0" borderId="20" xfId="0" applyNumberFormat="1" applyFont="1" applyFill="1" applyBorder="1" applyAlignment="1" applyProtection="1">
      <alignment horizontal="right" wrapText="1"/>
      <protection locked="0"/>
    </xf>
    <xf numFmtId="171" fontId="17" fillId="0" borderId="24" xfId="0" applyNumberFormat="1" applyFont="1" applyFill="1" applyBorder="1" applyAlignment="1" applyProtection="1">
      <alignment horizontal="right" wrapText="1"/>
      <protection locked="0"/>
    </xf>
    <xf numFmtId="0" fontId="13" fillId="7" borderId="25" xfId="0" applyFont="1" applyFill="1" applyBorder="1" applyAlignment="1" applyProtection="1">
      <alignment horizontal="center"/>
      <protection locked="0"/>
    </xf>
    <xf numFmtId="0" fontId="13" fillId="7" borderId="0" xfId="0" applyFont="1" applyFill="1" applyBorder="1" applyAlignment="1" applyProtection="1">
      <alignment horizontal="center"/>
      <protection locked="0"/>
    </xf>
    <xf numFmtId="0" fontId="13" fillId="7" borderId="14" xfId="0" applyFont="1" applyFill="1" applyBorder="1" applyAlignment="1" applyProtection="1">
      <alignment horizontal="center"/>
      <protection locked="0"/>
    </xf>
    <xf numFmtId="2" fontId="17" fillId="0" borderId="15" xfId="0" applyNumberFormat="1" applyFont="1" applyFill="1" applyBorder="1" applyAlignment="1" applyProtection="1">
      <alignment horizontal="right" wrapText="1"/>
      <protection locked="0"/>
    </xf>
    <xf numFmtId="2" fontId="17" fillId="0" borderId="20" xfId="0" applyNumberFormat="1" applyFont="1" applyFill="1" applyBorder="1" applyAlignment="1" applyProtection="1">
      <alignment horizontal="right" wrapText="1"/>
      <protection locked="0"/>
    </xf>
    <xf numFmtId="2" fontId="17" fillId="0" borderId="24" xfId="0" applyNumberFormat="1" applyFont="1" applyFill="1" applyBorder="1" applyAlignment="1" applyProtection="1">
      <alignment horizontal="right" wrapText="1"/>
      <protection locked="0"/>
    </xf>
    <xf numFmtId="171" fontId="16" fillId="0" borderId="26" xfId="0" applyNumberFormat="1" applyFont="1" applyFill="1" applyBorder="1" applyAlignment="1" applyProtection="1">
      <alignment horizontal="right" wrapText="1"/>
      <protection locked="0"/>
    </xf>
    <xf numFmtId="171" fontId="16" fillId="0" borderId="21" xfId="0" applyNumberFormat="1" applyFont="1" applyFill="1" applyBorder="1" applyAlignment="1" applyProtection="1">
      <alignment horizontal="right" wrapText="1"/>
      <protection locked="0"/>
    </xf>
    <xf numFmtId="171" fontId="17" fillId="0" borderId="27" xfId="0" applyNumberFormat="1" applyFont="1" applyFill="1" applyBorder="1" applyAlignment="1" applyProtection="1">
      <alignment horizontal="right" wrapText="1"/>
      <protection locked="0"/>
    </xf>
    <xf numFmtId="171" fontId="17" fillId="0" borderId="25" xfId="0" applyNumberFormat="1" applyFont="1" applyFill="1" applyBorder="1" applyAlignment="1" applyProtection="1">
      <alignment horizontal="right" wrapText="1"/>
      <protection locked="0"/>
    </xf>
    <xf numFmtId="171" fontId="17" fillId="0" borderId="21" xfId="0" applyNumberFormat="1" applyFont="1" applyFill="1" applyBorder="1" applyAlignment="1" applyProtection="1">
      <alignment horizontal="right" wrapText="1"/>
      <protection locked="0"/>
    </xf>
    <xf numFmtId="171" fontId="17" fillId="0" borderId="28" xfId="0" applyNumberFormat="1" applyFont="1" applyFill="1" applyBorder="1" applyAlignment="1" applyProtection="1">
      <alignment horizontal="right" wrapText="1"/>
      <protection locked="0"/>
    </xf>
    <xf numFmtId="0" fontId="13" fillId="7" borderId="29" xfId="0" applyFont="1" applyFill="1" applyBorder="1" applyAlignment="1" applyProtection="1">
      <alignment horizontal="center"/>
      <protection locked="0"/>
    </xf>
    <xf numFmtId="2" fontId="17" fillId="0" borderId="30" xfId="0" applyNumberFormat="1" applyFont="1" applyFill="1" applyBorder="1" applyAlignment="1" applyProtection="1">
      <alignment horizontal="right" wrapText="1"/>
      <protection locked="0"/>
    </xf>
    <xf numFmtId="171" fontId="17" fillId="0" borderId="29" xfId="0" applyNumberFormat="1" applyFont="1" applyFill="1" applyBorder="1" applyAlignment="1" applyProtection="1">
      <alignment horizontal="right" wrapText="1"/>
      <protection locked="0"/>
    </xf>
    <xf numFmtId="171" fontId="17" fillId="0" borderId="30" xfId="0" applyNumberFormat="1" applyFont="1" applyFill="1" applyBorder="1" applyAlignment="1" applyProtection="1">
      <alignment horizontal="right" wrapText="1"/>
      <protection locked="0"/>
    </xf>
    <xf numFmtId="171" fontId="17" fillId="0" borderId="31" xfId="0" applyNumberFormat="1" applyFont="1" applyFill="1" applyBorder="1" applyAlignment="1" applyProtection="1">
      <alignment horizontal="right" wrapText="1"/>
      <protection locked="0"/>
    </xf>
    <xf numFmtId="171" fontId="16" fillId="0" borderId="31" xfId="0" applyNumberFormat="1" applyFont="1" applyFill="1" applyBorder="1" applyAlignment="1" applyProtection="1">
      <alignment horizontal="right" wrapText="1"/>
    </xf>
    <xf numFmtId="171" fontId="17" fillId="0" borderId="31" xfId="0" applyNumberFormat="1" applyFont="1" applyFill="1" applyBorder="1" applyAlignment="1" applyProtection="1">
      <alignment horizontal="right" wrapText="1"/>
    </xf>
    <xf numFmtId="171" fontId="16" fillId="0" borderId="28" xfId="0" applyNumberFormat="1" applyFont="1" applyFill="1" applyBorder="1" applyAlignment="1" applyProtection="1">
      <alignment horizontal="right" wrapText="1"/>
      <protection locked="0"/>
    </xf>
    <xf numFmtId="0" fontId="9" fillId="0" borderId="0" xfId="0" applyFont="1" applyProtection="1">
      <protection locked="0"/>
    </xf>
    <xf numFmtId="0" fontId="0" fillId="0" borderId="0" xfId="0" applyProtection="1">
      <protection locked="0"/>
    </xf>
    <xf numFmtId="0" fontId="10" fillId="0" borderId="0" xfId="0" applyFont="1" applyProtection="1">
      <protection locked="0"/>
    </xf>
    <xf numFmtId="0" fontId="11" fillId="0" borderId="0" xfId="0" applyFont="1" applyProtection="1">
      <protection locked="0"/>
    </xf>
    <xf numFmtId="0" fontId="12" fillId="0" borderId="0" xfId="0" applyFont="1" applyProtection="1">
      <protection locked="0"/>
    </xf>
    <xf numFmtId="0" fontId="17" fillId="0" borderId="6" xfId="0" applyFont="1" applyFill="1" applyBorder="1" applyAlignment="1" applyProtection="1">
      <alignment horizontal="left" vertical="top" wrapText="1" indent="2"/>
      <protection locked="0"/>
    </xf>
    <xf numFmtId="0" fontId="17" fillId="0" borderId="32" xfId="0" applyFont="1" applyFill="1" applyBorder="1" applyAlignment="1" applyProtection="1">
      <alignment horizontal="left" vertical="top" wrapText="1" indent="2"/>
      <protection locked="0"/>
    </xf>
    <xf numFmtId="0" fontId="17" fillId="0" borderId="8" xfId="0" applyFont="1" applyFill="1" applyBorder="1" applyAlignment="1" applyProtection="1">
      <alignment horizontal="left" vertical="top" wrapText="1" indent="2"/>
      <protection locked="0"/>
    </xf>
    <xf numFmtId="0" fontId="16" fillId="0" borderId="8" xfId="0" applyFont="1" applyFill="1" applyBorder="1" applyAlignment="1" applyProtection="1">
      <alignment horizontal="left" vertical="top" wrapText="1" indent="2"/>
      <protection locked="0"/>
    </xf>
    <xf numFmtId="0" fontId="17" fillId="0" borderId="8" xfId="0" applyFont="1" applyFill="1" applyBorder="1" applyAlignment="1" applyProtection="1">
      <alignment wrapText="1"/>
      <protection locked="0"/>
    </xf>
    <xf numFmtId="0" fontId="17" fillId="0" borderId="8" xfId="0" applyFont="1" applyFill="1" applyBorder="1" applyAlignment="1" applyProtection="1">
      <alignment vertical="top" wrapText="1"/>
      <protection locked="0"/>
    </xf>
    <xf numFmtId="0" fontId="18" fillId="0" borderId="8" xfId="0" applyFont="1" applyFill="1" applyBorder="1" applyAlignment="1" applyProtection="1">
      <alignment horizontal="left" vertical="top" wrapText="1"/>
      <protection locked="0"/>
    </xf>
    <xf numFmtId="0" fontId="17" fillId="0" borderId="33" xfId="0" applyFont="1" applyFill="1" applyBorder="1" applyAlignment="1" applyProtection="1">
      <alignment horizontal="left" vertical="top" wrapText="1" indent="2"/>
      <protection locked="0"/>
    </xf>
    <xf numFmtId="171" fontId="21" fillId="0" borderId="0" xfId="0" applyNumberFormat="1" applyFont="1" applyProtection="1">
      <protection locked="0"/>
    </xf>
    <xf numFmtId="0" fontId="22" fillId="0" borderId="0" xfId="12" applyProtection="1">
      <protection locked="0"/>
    </xf>
    <xf numFmtId="0" fontId="19" fillId="0" borderId="0" xfId="12" applyFont="1" applyFill="1" applyBorder="1" applyAlignment="1" applyProtection="1">
      <alignment wrapText="1"/>
      <protection locked="0"/>
    </xf>
    <xf numFmtId="1" fontId="9" fillId="0" borderId="0" xfId="0" applyNumberFormat="1" applyFont="1" applyFill="1" applyBorder="1" applyProtection="1">
      <protection locked="0"/>
    </xf>
    <xf numFmtId="1" fontId="0" fillId="0" borderId="0" xfId="0" applyNumberFormat="1" applyFill="1" applyBorder="1" applyProtection="1">
      <protection locked="0"/>
    </xf>
    <xf numFmtId="0" fontId="20" fillId="0" borderId="0" xfId="0" applyFont="1" applyProtection="1">
      <protection locked="0"/>
    </xf>
    <xf numFmtId="171" fontId="17" fillId="0" borderId="4" xfId="0" applyNumberFormat="1" applyFont="1" applyFill="1" applyBorder="1" applyAlignment="1" applyProtection="1">
      <alignment horizontal="right" wrapText="1"/>
    </xf>
    <xf numFmtId="0" fontId="16" fillId="22" borderId="34" xfId="0" applyFont="1" applyFill="1" applyBorder="1" applyAlignment="1" applyProtection="1">
      <alignment vertical="top" wrapText="1"/>
      <protection locked="0"/>
    </xf>
    <xf numFmtId="171" fontId="16" fillId="22" borderId="35" xfId="0" applyNumberFormat="1" applyFont="1" applyFill="1" applyBorder="1" applyAlignment="1" applyProtection="1">
      <alignment horizontal="right" wrapText="1"/>
    </xf>
    <xf numFmtId="171" fontId="16" fillId="22" borderId="36" xfId="0" applyNumberFormat="1" applyFont="1" applyFill="1" applyBorder="1" applyAlignment="1" applyProtection="1">
      <alignment horizontal="right" wrapText="1"/>
    </xf>
    <xf numFmtId="171" fontId="16" fillId="22" borderId="37" xfId="0" applyNumberFormat="1" applyFont="1" applyFill="1" applyBorder="1" applyAlignment="1" applyProtection="1">
      <alignment horizontal="right" wrapText="1"/>
    </xf>
    <xf numFmtId="171" fontId="16" fillId="22" borderId="38" xfId="0" applyNumberFormat="1" applyFont="1" applyFill="1" applyBorder="1" applyAlignment="1" applyProtection="1">
      <alignment horizontal="right" wrapText="1"/>
    </xf>
    <xf numFmtId="0" fontId="16" fillId="23" borderId="34" xfId="0" applyFont="1" applyFill="1" applyBorder="1" applyAlignment="1" applyProtection="1">
      <alignment vertical="top" wrapText="1"/>
      <protection locked="0"/>
    </xf>
    <xf numFmtId="171" fontId="16" fillId="23" borderId="39" xfId="0" applyNumberFormat="1" applyFont="1" applyFill="1" applyBorder="1" applyAlignment="1" applyProtection="1">
      <alignment horizontal="right" wrapText="1"/>
    </xf>
    <xf numFmtId="171" fontId="16" fillId="23" borderId="35" xfId="0" applyNumberFormat="1" applyFont="1" applyFill="1" applyBorder="1" applyAlignment="1" applyProtection="1">
      <alignment horizontal="right" wrapText="1"/>
    </xf>
    <xf numFmtId="171" fontId="16" fillId="23" borderId="40" xfId="0" applyNumberFormat="1" applyFont="1" applyFill="1" applyBorder="1" applyAlignment="1" applyProtection="1">
      <alignment horizontal="right" wrapText="1"/>
    </xf>
    <xf numFmtId="171" fontId="16" fillId="23" borderId="41" xfId="0" applyNumberFormat="1" applyFont="1" applyFill="1" applyBorder="1" applyAlignment="1" applyProtection="1">
      <alignment horizontal="right" wrapText="1"/>
    </xf>
    <xf numFmtId="0" fontId="32" fillId="23" borderId="34" xfId="0" applyFont="1" applyFill="1" applyBorder="1" applyAlignment="1" applyProtection="1">
      <alignment horizontal="left" vertical="top" wrapText="1" indent="1"/>
      <protection locked="0"/>
    </xf>
    <xf numFmtId="171" fontId="32" fillId="23" borderId="35" xfId="0" applyNumberFormat="1" applyFont="1" applyFill="1" applyBorder="1" applyAlignment="1" applyProtection="1">
      <alignment wrapText="1"/>
    </xf>
    <xf numFmtId="171" fontId="32" fillId="23" borderId="36" xfId="0" applyNumberFormat="1" applyFont="1" applyFill="1" applyBorder="1" applyAlignment="1" applyProtection="1">
      <alignment wrapText="1"/>
    </xf>
    <xf numFmtId="171" fontId="32" fillId="23" borderId="37" xfId="0" applyNumberFormat="1" applyFont="1" applyFill="1" applyBorder="1" applyAlignment="1" applyProtection="1">
      <alignment wrapText="1"/>
    </xf>
    <xf numFmtId="171" fontId="32" fillId="23" borderId="38" xfId="0" applyNumberFormat="1" applyFont="1" applyFill="1" applyBorder="1" applyAlignment="1" applyProtection="1">
      <alignment wrapText="1"/>
    </xf>
    <xf numFmtId="171" fontId="16" fillId="0" borderId="22" xfId="0" applyNumberFormat="1" applyFont="1" applyFill="1" applyBorder="1" applyAlignment="1" applyProtection="1">
      <alignment horizontal="right" wrapText="1"/>
      <protection locked="0"/>
    </xf>
    <xf numFmtId="171" fontId="17" fillId="0" borderId="42" xfId="0" applyNumberFormat="1" applyFont="1" applyFill="1" applyBorder="1" applyAlignment="1" applyProtection="1">
      <alignment horizontal="right" wrapText="1"/>
      <protection locked="0"/>
    </xf>
    <xf numFmtId="171" fontId="16" fillId="0" borderId="42" xfId="0" applyNumberFormat="1" applyFont="1" applyFill="1" applyBorder="1" applyAlignment="1" applyProtection="1">
      <alignment horizontal="right" wrapText="1"/>
    </xf>
    <xf numFmtId="171" fontId="17" fillId="0" borderId="42" xfId="0" applyNumberFormat="1" applyFont="1" applyFill="1" applyBorder="1" applyAlignment="1" applyProtection="1">
      <alignment horizontal="right" wrapText="1"/>
    </xf>
    <xf numFmtId="171" fontId="21" fillId="0" borderId="0" xfId="0" applyNumberFormat="1" applyFont="1" applyBorder="1" applyProtection="1">
      <protection locked="0"/>
    </xf>
    <xf numFmtId="0" fontId="13" fillId="7" borderId="43" xfId="0" applyFont="1" applyFill="1" applyBorder="1" applyAlignment="1" applyProtection="1">
      <alignment horizontal="center"/>
      <protection locked="0"/>
    </xf>
    <xf numFmtId="171" fontId="17" fillId="0" borderId="44" xfId="0" applyNumberFormat="1" applyFont="1" applyFill="1" applyBorder="1" applyAlignment="1" applyProtection="1">
      <alignment horizontal="right" wrapText="1"/>
      <protection locked="0"/>
    </xf>
    <xf numFmtId="171" fontId="32" fillId="23" borderId="45" xfId="0" applyNumberFormat="1" applyFont="1" applyFill="1" applyBorder="1" applyAlignment="1" applyProtection="1">
      <alignment wrapText="1"/>
    </xf>
    <xf numFmtId="171" fontId="17" fillId="0" borderId="43" xfId="0" applyNumberFormat="1" applyFont="1" applyFill="1" applyBorder="1" applyAlignment="1" applyProtection="1">
      <alignment horizontal="right" wrapText="1"/>
      <protection locked="0"/>
    </xf>
    <xf numFmtId="171" fontId="16" fillId="22" borderId="45" xfId="0" applyNumberFormat="1" applyFont="1" applyFill="1" applyBorder="1" applyAlignment="1" applyProtection="1">
      <alignment horizontal="right" wrapText="1"/>
    </xf>
    <xf numFmtId="171" fontId="16" fillId="0" borderId="43" xfId="0" applyNumberFormat="1" applyFont="1" applyFill="1" applyBorder="1" applyAlignment="1" applyProtection="1">
      <alignment horizontal="right" wrapText="1"/>
      <protection locked="0"/>
    </xf>
    <xf numFmtId="171" fontId="16" fillId="0" borderId="14" xfId="0" applyNumberFormat="1" applyFont="1" applyFill="1" applyBorder="1" applyAlignment="1" applyProtection="1">
      <alignment horizontal="right" wrapText="1"/>
      <protection locked="0"/>
    </xf>
    <xf numFmtId="171" fontId="16" fillId="23" borderId="45" xfId="0" applyNumberFormat="1" applyFont="1" applyFill="1" applyBorder="1" applyAlignment="1" applyProtection="1">
      <alignment horizontal="right" wrapText="1"/>
    </xf>
    <xf numFmtId="171" fontId="16" fillId="23" borderId="37" xfId="0" applyNumberFormat="1" applyFont="1" applyFill="1" applyBorder="1" applyAlignment="1" applyProtection="1">
      <alignment horizontal="right" wrapText="1"/>
    </xf>
    <xf numFmtId="171" fontId="16" fillId="23" borderId="38" xfId="0" applyNumberFormat="1" applyFont="1" applyFill="1" applyBorder="1" applyAlignment="1" applyProtection="1">
      <alignment horizontal="right" wrapText="1"/>
    </xf>
    <xf numFmtId="171" fontId="17" fillId="0" borderId="46" xfId="0" applyNumberFormat="1" applyFont="1" applyFill="1" applyBorder="1" applyAlignment="1" applyProtection="1">
      <alignment horizontal="right" wrapText="1"/>
      <protection locked="0"/>
    </xf>
    <xf numFmtId="171" fontId="17" fillId="0" borderId="47" xfId="0" applyNumberFormat="1" applyFont="1" applyFill="1" applyBorder="1" applyAlignment="1" applyProtection="1">
      <alignment horizontal="right" wrapText="1"/>
      <protection locked="0"/>
    </xf>
    <xf numFmtId="171" fontId="17" fillId="0" borderId="48" xfId="0" applyNumberFormat="1" applyFont="1" applyFill="1" applyBorder="1" applyAlignment="1" applyProtection="1">
      <alignment horizontal="right" wrapText="1"/>
      <protection locked="0"/>
    </xf>
    <xf numFmtId="0" fontId="12" fillId="22" borderId="5" xfId="12" applyFont="1" applyFill="1" applyBorder="1" applyAlignment="1" applyProtection="1">
      <alignment wrapText="1"/>
      <protection locked="0"/>
    </xf>
    <xf numFmtId="171" fontId="12" fillId="22" borderId="5" xfId="12" applyNumberFormat="1" applyFont="1" applyFill="1" applyBorder="1" applyProtection="1">
      <protection locked="0"/>
    </xf>
    <xf numFmtId="171" fontId="17" fillId="19" borderId="31" xfId="0" applyNumberFormat="1" applyFont="1" applyFill="1" applyBorder="1" applyAlignment="1" applyProtection="1">
      <alignment horizontal="center" wrapText="1"/>
    </xf>
    <xf numFmtId="171" fontId="16" fillId="19" borderId="29" xfId="0" applyNumberFormat="1" applyFont="1" applyFill="1" applyBorder="1" applyAlignment="1" applyProtection="1">
      <alignment horizontal="center" wrapText="1"/>
    </xf>
    <xf numFmtId="0" fontId="13" fillId="7" borderId="44" xfId="0" applyFont="1" applyFill="1" applyBorder="1" applyAlignment="1" applyProtection="1">
      <alignment horizontal="center" wrapText="1"/>
      <protection locked="0"/>
    </xf>
    <xf numFmtId="0" fontId="13" fillId="7" borderId="30" xfId="0" applyFont="1" applyFill="1" applyBorder="1" applyAlignment="1" applyProtection="1">
      <alignment horizontal="center" wrapText="1"/>
      <protection locked="0"/>
    </xf>
    <xf numFmtId="0" fontId="13" fillId="7" borderId="49" xfId="0" applyFont="1" applyFill="1" applyBorder="1" applyAlignment="1" applyProtection="1">
      <alignment horizontal="center" wrapText="1"/>
      <protection locked="0"/>
    </xf>
    <xf numFmtId="0" fontId="13" fillId="7" borderId="24" xfId="0" applyFont="1" applyFill="1" applyBorder="1" applyAlignment="1" applyProtection="1">
      <alignment horizontal="center" wrapText="1"/>
      <protection locked="0"/>
    </xf>
    <xf numFmtId="3" fontId="17" fillId="0" borderId="14" xfId="0" applyNumberFormat="1" applyFont="1" applyBorder="1" applyAlignment="1" applyProtection="1">
      <alignment horizontal="right" wrapText="1"/>
      <protection locked="0"/>
    </xf>
    <xf numFmtId="0" fontId="38" fillId="0" borderId="0" xfId="0" applyFont="1" applyProtection="1">
      <protection locked="0"/>
    </xf>
    <xf numFmtId="0" fontId="47" fillId="16" borderId="0" xfId="29" applyFont="1" applyFill="1"/>
    <xf numFmtId="0" fontId="51" fillId="17" borderId="21" xfId="29" applyFont="1" applyFill="1" applyBorder="1" applyAlignment="1">
      <alignment horizontal="left"/>
    </xf>
    <xf numFmtId="170" fontId="51" fillId="17" borderId="21" xfId="29" applyNumberFormat="1" applyFont="1" applyFill="1" applyBorder="1"/>
    <xf numFmtId="0" fontId="51" fillId="17" borderId="5" xfId="29" applyFont="1" applyFill="1" applyBorder="1" applyAlignment="1">
      <alignment horizontal="left"/>
    </xf>
    <xf numFmtId="170" fontId="51" fillId="17" borderId="5" xfId="29" applyNumberFormat="1" applyFont="1" applyFill="1" applyBorder="1"/>
    <xf numFmtId="0" fontId="1" fillId="13" borderId="7" xfId="29" applyFont="1" applyFill="1" applyBorder="1"/>
    <xf numFmtId="171" fontId="35" fillId="13" borderId="53" xfId="10" applyNumberFormat="1" applyFont="1" applyFill="1" applyBorder="1" applyAlignment="1"/>
    <xf numFmtId="0" fontId="2" fillId="0" borderId="5" xfId="29" applyFont="1" applyBorder="1"/>
    <xf numFmtId="0" fontId="1" fillId="13" borderId="14" xfId="29" applyFont="1" applyFill="1" applyBorder="1" applyAlignment="1">
      <alignment horizontal="center" vertical="center"/>
    </xf>
    <xf numFmtId="0" fontId="1" fillId="13" borderId="14" xfId="29" applyFont="1" applyFill="1" applyBorder="1" applyAlignment="1">
      <alignment horizontal="center" vertical="center" wrapText="1"/>
    </xf>
    <xf numFmtId="0" fontId="1" fillId="0" borderId="54" xfId="29" applyFont="1" applyBorder="1"/>
    <xf numFmtId="171" fontId="35" fillId="0" borderId="55" xfId="10" applyNumberFormat="1" applyFont="1" applyFill="1" applyBorder="1" applyAlignment="1" applyProtection="1">
      <alignment wrapText="1"/>
      <protection locked="0"/>
    </xf>
    <xf numFmtId="171" fontId="35" fillId="0" borderId="56" xfId="10" applyNumberFormat="1" applyFont="1" applyFill="1" applyBorder="1" applyAlignment="1" applyProtection="1">
      <alignment wrapText="1"/>
      <protection locked="0"/>
    </xf>
    <xf numFmtId="0" fontId="2" fillId="0" borderId="42" xfId="29" applyFont="1" applyBorder="1"/>
    <xf numFmtId="0" fontId="2" fillId="0" borderId="31" xfId="29" applyFont="1" applyBorder="1"/>
    <xf numFmtId="0" fontId="2" fillId="0" borderId="57" xfId="29" applyFont="1" applyBorder="1"/>
    <xf numFmtId="171" fontId="21" fillId="0" borderId="58" xfId="10" applyNumberFormat="1" applyFont="1" applyFill="1" applyBorder="1" applyAlignment="1" applyProtection="1">
      <alignment wrapText="1"/>
      <protection locked="0"/>
    </xf>
    <xf numFmtId="171" fontId="21" fillId="0" borderId="59" xfId="10" applyNumberFormat="1" applyFont="1" applyFill="1" applyBorder="1" applyAlignment="1" applyProtection="1">
      <alignment wrapText="1"/>
      <protection locked="0"/>
    </xf>
    <xf numFmtId="0" fontId="2" fillId="0" borderId="60" xfId="29" applyFont="1" applyBorder="1"/>
    <xf numFmtId="171" fontId="21" fillId="0" borderId="61" xfId="10" applyNumberFormat="1" applyFont="1" applyFill="1" applyBorder="1" applyAlignment="1" applyProtection="1">
      <alignment wrapText="1"/>
      <protection locked="0"/>
    </xf>
    <xf numFmtId="171" fontId="21" fillId="0" borderId="62" xfId="10" applyNumberFormat="1" applyFont="1" applyFill="1" applyBorder="1" applyAlignment="1" applyProtection="1">
      <alignment wrapText="1"/>
      <protection locked="0"/>
    </xf>
    <xf numFmtId="0" fontId="51" fillId="17" borderId="18" xfId="29" applyFont="1" applyFill="1" applyBorder="1" applyAlignment="1">
      <alignment horizontal="left"/>
    </xf>
    <xf numFmtId="173" fontId="51" fillId="17" borderId="18" xfId="10" applyNumberFormat="1" applyFont="1" applyFill="1" applyBorder="1" applyAlignment="1" applyProtection="1"/>
    <xf numFmtId="0" fontId="52" fillId="13" borderId="5" xfId="29" applyNumberFormat="1" applyFont="1" applyFill="1" applyBorder="1" applyAlignment="1">
      <alignment horizontal="left"/>
    </xf>
    <xf numFmtId="175" fontId="52" fillId="13" borderId="5" xfId="10" applyNumberFormat="1" applyFont="1" applyFill="1" applyBorder="1"/>
    <xf numFmtId="170" fontId="53" fillId="13" borderId="5" xfId="36" applyNumberFormat="1" applyFont="1" applyFill="1" applyBorder="1" applyAlignment="1">
      <alignment horizontal="center"/>
    </xf>
    <xf numFmtId="9" fontId="52" fillId="13" borderId="5" xfId="36" applyNumberFormat="1" applyFont="1" applyFill="1" applyBorder="1"/>
    <xf numFmtId="0" fontId="32" fillId="7" borderId="50"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32" fillId="7" borderId="32" xfId="0" applyFont="1" applyFill="1" applyBorder="1" applyAlignment="1" applyProtection="1">
      <alignment horizontal="center" vertical="center" wrapText="1"/>
      <protection locked="0"/>
    </xf>
    <xf numFmtId="0" fontId="32" fillId="24" borderId="51" xfId="0" applyFont="1" applyFill="1" applyBorder="1" applyAlignment="1" applyProtection="1">
      <alignment horizontal="center" wrapText="1"/>
      <protection locked="0"/>
    </xf>
    <xf numFmtId="0" fontId="0" fillId="25" borderId="51" xfId="0" applyFill="1" applyBorder="1" applyAlignment="1">
      <alignment horizontal="center" wrapText="1"/>
    </xf>
    <xf numFmtId="0" fontId="0" fillId="25" borderId="52" xfId="0" applyFill="1" applyBorder="1" applyAlignment="1">
      <alignment horizontal="center" wrapText="1"/>
    </xf>
    <xf numFmtId="0" fontId="12" fillId="24" borderId="34" xfId="0" applyFont="1" applyFill="1" applyBorder="1" applyAlignment="1" applyProtection="1">
      <alignment horizontal="center" wrapText="1"/>
      <protection locked="0"/>
    </xf>
    <xf numFmtId="0" fontId="12" fillId="24" borderId="51" xfId="0" applyFont="1" applyFill="1" applyBorder="1" applyAlignment="1" applyProtection="1">
      <alignment horizontal="center" wrapText="1"/>
      <protection locked="0"/>
    </xf>
    <xf numFmtId="0" fontId="50" fillId="0" borderId="0" xfId="0" applyFont="1" applyAlignment="1" applyProtection="1">
      <alignment wrapText="1"/>
      <protection hidden="1"/>
    </xf>
    <xf numFmtId="0" fontId="36" fillId="0" borderId="0" xfId="0" applyFont="1" applyAlignment="1" applyProtection="1">
      <alignment wrapText="1"/>
      <protection hidden="1"/>
    </xf>
    <xf numFmtId="0" fontId="1" fillId="0" borderId="0" xfId="29" applyFont="1" applyBorder="1" applyAlignment="1">
      <alignment horizontal="center"/>
    </xf>
    <xf numFmtId="0" fontId="1" fillId="0" borderId="0" xfId="29" applyFont="1" applyBorder="1" applyAlignment="1">
      <alignment horizontal="left"/>
    </xf>
  </cellXfs>
  <cellStyles count="41">
    <cellStyle name="category" xfId="1"/>
    <cellStyle name="Comma [0]_ARN (2)" xfId="2"/>
    <cellStyle name="Comma_5 Series SW" xfId="3"/>
    <cellStyle name="Comma0" xfId="4"/>
    <cellStyle name="Currency [0]_ARN (2)" xfId="5"/>
    <cellStyle name="Currency_ARN (2)" xfId="6"/>
    <cellStyle name="Currency0" xfId="7"/>
    <cellStyle name="Date" xfId="8"/>
    <cellStyle name="daty" xfId="9"/>
    <cellStyle name="Dziesiętny" xfId="10" builtinId="3"/>
    <cellStyle name="Dziesiętny 2" xfId="11"/>
    <cellStyle name="Excel Built-in Normal" xfId="12"/>
    <cellStyle name="Fixed" xfId="13"/>
    <cellStyle name="HEADER" xfId="14"/>
    <cellStyle name="Heading 1" xfId="15"/>
    <cellStyle name="Heading 2" xfId="16"/>
    <cellStyle name="kolory" xfId="17"/>
    <cellStyle name="Model" xfId="18"/>
    <cellStyle name="Normal - Styl1" xfId="19"/>
    <cellStyle name="Normal - Styl2" xfId="20"/>
    <cellStyle name="Normal - Styl3" xfId="21"/>
    <cellStyle name="Normal - Styl4" xfId="22"/>
    <cellStyle name="Normal - Styl5" xfId="23"/>
    <cellStyle name="Normal - Styl6" xfId="24"/>
    <cellStyle name="Normal - Styl7" xfId="25"/>
    <cellStyle name="Normal_5 Series SW" xfId="26"/>
    <cellStyle name="normální_laroux" xfId="27"/>
    <cellStyle name="Normalny" xfId="0" builtinId="0"/>
    <cellStyle name="Normalny 2" xfId="28"/>
    <cellStyle name="Normalny 3" xfId="29"/>
    <cellStyle name="Normalny 6" xfId="30"/>
    <cellStyle name="Normalny 6 2" xfId="31"/>
    <cellStyle name="Normalny_interjarek" xfId="32"/>
    <cellStyle name="Normalny_I-T" xfId="33"/>
    <cellStyle name="Normalny_Sterylizacja - kalkulacja" xfId="34"/>
    <cellStyle name="Percent_Module1" xfId="35"/>
    <cellStyle name="Procentowy" xfId="36" builtinId="5"/>
    <cellStyle name="Procentowy 2" xfId="37"/>
    <cellStyle name="Styl 1" xfId="38"/>
    <cellStyle name="subhead" xfId="39"/>
    <cellStyle name="Total"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809625</xdr:colOff>
      <xdr:row>0</xdr:row>
      <xdr:rowOff>0</xdr:rowOff>
    </xdr:from>
    <xdr:to>
      <xdr:col>6</xdr:col>
      <xdr:colOff>527685</xdr:colOff>
      <xdr:row>4</xdr:row>
      <xdr:rowOff>57785</xdr:rowOff>
    </xdr:to>
    <xdr:pic>
      <xdr:nvPicPr>
        <xdr:cNvPr id="3" name="Obraz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5" y="0"/>
          <a:ext cx="5928360" cy="70548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8"/>
    <pageSetUpPr fitToPage="1"/>
  </sheetPr>
  <dimension ref="A2:Q41"/>
  <sheetViews>
    <sheetView tabSelected="1" view="pageBreakPreview" zoomScaleSheetLayoutView="100" workbookViewId="0">
      <pane xSplit="1" ySplit="11" topLeftCell="B12" activePane="bottomRight" state="frozen"/>
      <selection pane="topRight" activeCell="B1" sqref="B1"/>
      <selection pane="bottomLeft" activeCell="A12" sqref="A12"/>
      <selection pane="bottomRight" activeCell="C5" sqref="C5:H7"/>
    </sheetView>
  </sheetViews>
  <sheetFormatPr defaultColWidth="8.85546875" defaultRowHeight="12.75"/>
  <cols>
    <col min="1" max="1" width="40.85546875" style="138" customWidth="1"/>
    <col min="2" max="3" width="10.28515625" style="138" customWidth="1"/>
    <col min="4" max="4" width="11.140625" style="138" customWidth="1"/>
    <col min="5" max="8" width="10.28515625" style="138" customWidth="1"/>
    <col min="9" max="16384" width="8.85546875" style="138"/>
  </cols>
  <sheetData>
    <row r="2" spans="1:8">
      <c r="A2" s="199"/>
    </row>
    <row r="3" spans="1:8">
      <c r="A3" s="137"/>
    </row>
    <row r="4" spans="1:8">
      <c r="A4" s="137"/>
    </row>
    <row r="5" spans="1:8">
      <c r="A5" s="137"/>
      <c r="C5" s="235" t="str">
        <f ca="1">CONCATENATE("Do momentu złożenia rocznego zeznania podatkowego za "&amp;YEAR(TODAY())-1," r. należy wypełnić kolumny oznaczone latami "&amp;YEAR(TODAY())-2,","," "&amp;YEAR(TODAY())-1," oraz za poszczególne zakończone miesiące "&amp;YEAR(TODAY())," r. Po złożeniu zeznania za "&amp;YEAR(TODAY())-1," r. nie ma obowiązku wypełnienia kolumny dot. danych za "&amp;YEAR(TODAY())-2," r. Prognoza obejmuje lata "&amp;YEAR(TODAY()),"- "&amp;YEAR(TODAY())+3," i jest wymagana.")</f>
        <v>Do momentu złożenia rocznego zeznania podatkowego za 2023 r. należy wypełnić kolumny oznaczone latami 2022, 2023 oraz za poszczególne zakończone miesiące 2024 r. Po złożeniu zeznania za 2023 r. nie ma obowiązku wypełnienia kolumny dot. danych za 2022 r. Prognoza obejmuje lata 2024- 2027 i jest wymagana.</v>
      </c>
      <c r="D5" s="236"/>
      <c r="E5" s="236"/>
      <c r="F5" s="236"/>
      <c r="G5" s="236"/>
      <c r="H5" s="236"/>
    </row>
    <row r="6" spans="1:8" ht="13.15" customHeight="1">
      <c r="A6" s="139" t="s">
        <v>72</v>
      </c>
      <c r="C6" s="236"/>
      <c r="D6" s="236"/>
      <c r="E6" s="236"/>
      <c r="F6" s="236"/>
      <c r="G6" s="236"/>
      <c r="H6" s="236"/>
    </row>
    <row r="7" spans="1:8" ht="15.75">
      <c r="A7" s="140" t="s">
        <v>71</v>
      </c>
      <c r="C7" s="236"/>
      <c r="D7" s="236"/>
      <c r="E7" s="236"/>
      <c r="F7" s="236"/>
      <c r="G7" s="236"/>
      <c r="H7" s="236"/>
    </row>
    <row r="8" spans="1:8" ht="13.5" thickBot="1">
      <c r="A8" s="141" t="s">
        <v>0</v>
      </c>
    </row>
    <row r="9" spans="1:8" ht="13.5" customHeight="1" thickBot="1">
      <c r="A9" s="227" t="s">
        <v>1</v>
      </c>
      <c r="B9" s="233" t="s">
        <v>2</v>
      </c>
      <c r="C9" s="234"/>
      <c r="D9" s="232"/>
      <c r="E9" s="230" t="s">
        <v>3</v>
      </c>
      <c r="F9" s="231"/>
      <c r="G9" s="231"/>
      <c r="H9" s="232"/>
    </row>
    <row r="10" spans="1:8" ht="72">
      <c r="A10" s="228"/>
      <c r="B10" s="194" t="s">
        <v>74</v>
      </c>
      <c r="C10" s="194" t="s">
        <v>75</v>
      </c>
      <c r="D10" s="195" t="str">
        <f ca="1">CONCATENATE("rok bieżący "&amp;YEAR(TODAY())," (ilość m-cy przed pożyczką)")</f>
        <v>rok bieżący 2024 (ilość m-cy przed pożyczką)</v>
      </c>
      <c r="E10" s="196" t="s">
        <v>4</v>
      </c>
      <c r="F10" s="197" t="s">
        <v>5</v>
      </c>
      <c r="G10" s="197" t="s">
        <v>6</v>
      </c>
      <c r="H10" s="195" t="s">
        <v>7</v>
      </c>
    </row>
    <row r="11" spans="1:8" ht="13.5" thickBot="1">
      <c r="A11" s="229"/>
      <c r="B11" s="177">
        <f ca="1">YEAR(TODAY())-2</f>
        <v>2022</v>
      </c>
      <c r="C11" s="119">
        <f ca="1">YEAR(TODAY())-1</f>
        <v>2023</v>
      </c>
      <c r="D11" s="129" t="s">
        <v>73</v>
      </c>
      <c r="E11" s="117">
        <f ca="1">YEAR(TODAY())</f>
        <v>2024</v>
      </c>
      <c r="F11" s="118">
        <f ca="1">YEAR(TODAY())+1</f>
        <v>2025</v>
      </c>
      <c r="G11" s="119">
        <f ca="1">YEAR(TODAY())+2</f>
        <v>2026</v>
      </c>
      <c r="H11" s="129">
        <f ca="1">YEAR(TODAY())+3</f>
        <v>2027</v>
      </c>
    </row>
    <row r="12" spans="1:8" ht="16.899999999999999" customHeight="1" thickBot="1">
      <c r="A12" s="167" t="s">
        <v>8</v>
      </c>
      <c r="B12" s="179">
        <f t="shared" ref="B12:G12" si="0">SUM(B13:B14)</f>
        <v>0</v>
      </c>
      <c r="C12" s="170">
        <f t="shared" si="0"/>
        <v>0</v>
      </c>
      <c r="D12" s="171">
        <f t="shared" si="0"/>
        <v>0</v>
      </c>
      <c r="E12" s="168">
        <f t="shared" si="0"/>
        <v>0</v>
      </c>
      <c r="F12" s="169">
        <f t="shared" si="0"/>
        <v>0</v>
      </c>
      <c r="G12" s="170">
        <f t="shared" si="0"/>
        <v>0</v>
      </c>
      <c r="H12" s="171">
        <f>SUM(H13:H14)</f>
        <v>0</v>
      </c>
    </row>
    <row r="13" spans="1:8" ht="24">
      <c r="A13" s="142" t="s">
        <v>57</v>
      </c>
      <c r="B13" s="178"/>
      <c r="C13" s="122"/>
      <c r="D13" s="130"/>
      <c r="E13" s="120"/>
      <c r="F13" s="121"/>
      <c r="G13" s="122"/>
      <c r="H13" s="130"/>
    </row>
    <row r="14" spans="1:8" ht="17.25" customHeight="1" thickBot="1">
      <c r="A14" s="143" t="s">
        <v>58</v>
      </c>
      <c r="B14" s="180"/>
      <c r="C14" s="198"/>
      <c r="D14" s="131"/>
      <c r="E14" s="111"/>
      <c r="F14" s="112"/>
      <c r="G14" s="113"/>
      <c r="H14" s="131"/>
    </row>
    <row r="15" spans="1:8" ht="24.75" thickBot="1">
      <c r="A15" s="157" t="s">
        <v>9</v>
      </c>
      <c r="B15" s="181">
        <f t="shared" ref="B15:H15" si="1">B16+B17+B18+B24-B25</f>
        <v>0</v>
      </c>
      <c r="C15" s="160">
        <f t="shared" si="1"/>
        <v>0</v>
      </c>
      <c r="D15" s="161">
        <f t="shared" si="1"/>
        <v>0</v>
      </c>
      <c r="E15" s="158">
        <f t="shared" si="1"/>
        <v>0</v>
      </c>
      <c r="F15" s="159">
        <f t="shared" si="1"/>
        <v>0</v>
      </c>
      <c r="G15" s="160">
        <f t="shared" si="1"/>
        <v>0</v>
      </c>
      <c r="H15" s="161">
        <f t="shared" si="1"/>
        <v>0</v>
      </c>
    </row>
    <row r="16" spans="1:8" ht="24">
      <c r="A16" s="142" t="s">
        <v>59</v>
      </c>
      <c r="B16" s="178"/>
      <c r="C16" s="116"/>
      <c r="D16" s="132"/>
      <c r="E16" s="114"/>
      <c r="F16" s="115"/>
      <c r="G16" s="116"/>
      <c r="H16" s="132"/>
    </row>
    <row r="17" spans="1:17">
      <c r="A17" s="144" t="s">
        <v>60</v>
      </c>
      <c r="B17" s="173"/>
      <c r="C17" s="108"/>
      <c r="D17" s="133"/>
      <c r="E17" s="64"/>
      <c r="F17" s="105"/>
      <c r="G17" s="108"/>
      <c r="H17" s="133"/>
    </row>
    <row r="18" spans="1:17">
      <c r="A18" s="145" t="s">
        <v>61</v>
      </c>
      <c r="B18" s="174">
        <f t="shared" ref="B18:H18" si="2">B19+B20</f>
        <v>0</v>
      </c>
      <c r="C18" s="109">
        <f t="shared" si="2"/>
        <v>0</v>
      </c>
      <c r="D18" s="134">
        <f t="shared" si="2"/>
        <v>0</v>
      </c>
      <c r="E18" s="65">
        <f t="shared" si="2"/>
        <v>0</v>
      </c>
      <c r="F18" s="106">
        <f t="shared" si="2"/>
        <v>0</v>
      </c>
      <c r="G18" s="109">
        <f t="shared" si="2"/>
        <v>0</v>
      </c>
      <c r="H18" s="134">
        <f t="shared" si="2"/>
        <v>0</v>
      </c>
    </row>
    <row r="19" spans="1:17" ht="24">
      <c r="A19" s="146" t="s">
        <v>10</v>
      </c>
      <c r="B19" s="173"/>
      <c r="C19" s="108"/>
      <c r="D19" s="133"/>
      <c r="E19" s="64"/>
      <c r="F19" s="105"/>
      <c r="G19" s="108"/>
      <c r="H19" s="133"/>
    </row>
    <row r="20" spans="1:17">
      <c r="A20" s="147" t="s">
        <v>11</v>
      </c>
      <c r="B20" s="175">
        <f t="shared" ref="B20:H20" si="3">B21+B22+B23</f>
        <v>0</v>
      </c>
      <c r="C20" s="110">
        <f t="shared" si="3"/>
        <v>0</v>
      </c>
      <c r="D20" s="135">
        <f t="shared" si="3"/>
        <v>0</v>
      </c>
      <c r="E20" s="66">
        <f t="shared" si="3"/>
        <v>0</v>
      </c>
      <c r="F20" s="107">
        <f t="shared" si="3"/>
        <v>0</v>
      </c>
      <c r="G20" s="110">
        <f t="shared" si="3"/>
        <v>0</v>
      </c>
      <c r="H20" s="135">
        <f t="shared" si="3"/>
        <v>0</v>
      </c>
    </row>
    <row r="21" spans="1:17">
      <c r="A21" s="148" t="s">
        <v>53</v>
      </c>
      <c r="B21" s="173"/>
      <c r="C21" s="108"/>
      <c r="D21" s="133"/>
      <c r="E21" s="64"/>
      <c r="F21" s="105"/>
      <c r="G21" s="108"/>
      <c r="H21" s="133"/>
    </row>
    <row r="22" spans="1:17">
      <c r="A22" s="148" t="s">
        <v>54</v>
      </c>
      <c r="B22" s="173"/>
      <c r="C22" s="108"/>
      <c r="D22" s="133"/>
      <c r="E22" s="64"/>
      <c r="F22" s="105"/>
      <c r="G22" s="108"/>
      <c r="H22" s="133"/>
    </row>
    <row r="23" spans="1:17">
      <c r="A23" s="148" t="s">
        <v>55</v>
      </c>
      <c r="B23" s="173"/>
      <c r="C23" s="108"/>
      <c r="D23" s="133"/>
      <c r="E23" s="64"/>
      <c r="F23" s="105"/>
      <c r="G23" s="108"/>
      <c r="H23" s="133"/>
    </row>
    <row r="24" spans="1:17" ht="24">
      <c r="A24" s="144" t="s">
        <v>62</v>
      </c>
      <c r="B24" s="173"/>
      <c r="C24" s="110">
        <f>B25</f>
        <v>0</v>
      </c>
      <c r="D24" s="192"/>
      <c r="E24" s="66">
        <f>C25</f>
        <v>0</v>
      </c>
      <c r="F24" s="156">
        <f>E25</f>
        <v>0</v>
      </c>
      <c r="G24" s="110">
        <f>F25</f>
        <v>0</v>
      </c>
      <c r="H24" s="110">
        <f>G25</f>
        <v>0</v>
      </c>
    </row>
    <row r="25" spans="1:17" ht="24.75" thickBot="1">
      <c r="A25" s="143" t="s">
        <v>63</v>
      </c>
      <c r="B25" s="182"/>
      <c r="C25" s="183"/>
      <c r="D25" s="193"/>
      <c r="E25" s="172"/>
      <c r="F25" s="123"/>
      <c r="G25" s="124"/>
      <c r="H25" s="136"/>
    </row>
    <row r="26" spans="1:17" ht="16.899999999999999" customHeight="1" thickBot="1">
      <c r="A26" s="162" t="s">
        <v>12</v>
      </c>
      <c r="B26" s="184">
        <f t="shared" ref="B26:H26" si="4">B12-B15</f>
        <v>0</v>
      </c>
      <c r="C26" s="185">
        <f t="shared" si="4"/>
        <v>0</v>
      </c>
      <c r="D26" s="186">
        <f t="shared" si="4"/>
        <v>0</v>
      </c>
      <c r="E26" s="164">
        <f t="shared" si="4"/>
        <v>0</v>
      </c>
      <c r="F26" s="165">
        <f t="shared" si="4"/>
        <v>0</v>
      </c>
      <c r="G26" s="166">
        <f t="shared" si="4"/>
        <v>0</v>
      </c>
      <c r="H26" s="163">
        <f t="shared" si="4"/>
        <v>0</v>
      </c>
    </row>
    <row r="27" spans="1:17" ht="24.75" thickBot="1">
      <c r="A27" s="149" t="s">
        <v>64</v>
      </c>
      <c r="B27" s="187"/>
      <c r="C27" s="188"/>
      <c r="D27" s="189"/>
      <c r="E27" s="126"/>
      <c r="F27" s="127"/>
      <c r="G27" s="127"/>
      <c r="H27" s="128"/>
    </row>
    <row r="28" spans="1:17" ht="16.149999999999999" customHeight="1" thickBot="1">
      <c r="A28" s="162" t="s">
        <v>13</v>
      </c>
      <c r="B28" s="184">
        <f t="shared" ref="B28:G28" si="5">B26-B27</f>
        <v>0</v>
      </c>
      <c r="C28" s="185">
        <f t="shared" si="5"/>
        <v>0</v>
      </c>
      <c r="D28" s="186">
        <f t="shared" si="5"/>
        <v>0</v>
      </c>
      <c r="E28" s="164">
        <f t="shared" si="5"/>
        <v>0</v>
      </c>
      <c r="F28" s="165">
        <f t="shared" si="5"/>
        <v>0</v>
      </c>
      <c r="G28" s="166">
        <f t="shared" si="5"/>
        <v>0</v>
      </c>
      <c r="H28" s="163">
        <f>H26-H27</f>
        <v>0</v>
      </c>
    </row>
    <row r="29" spans="1:17" ht="13.5" thickBot="1">
      <c r="A29" s="149" t="s">
        <v>65</v>
      </c>
      <c r="B29" s="187"/>
      <c r="C29" s="188"/>
      <c r="D29" s="189"/>
      <c r="E29" s="126"/>
      <c r="F29" s="127"/>
      <c r="G29" s="125"/>
      <c r="H29" s="128"/>
    </row>
    <row r="30" spans="1:17" ht="17.45" customHeight="1" thickBot="1">
      <c r="A30" s="162" t="s">
        <v>14</v>
      </c>
      <c r="B30" s="184">
        <f t="shared" ref="B30:G30" si="6">B28-B29</f>
        <v>0</v>
      </c>
      <c r="C30" s="185">
        <f t="shared" si="6"/>
        <v>0</v>
      </c>
      <c r="D30" s="186">
        <f t="shared" si="6"/>
        <v>0</v>
      </c>
      <c r="E30" s="164">
        <f t="shared" si="6"/>
        <v>0</v>
      </c>
      <c r="F30" s="165">
        <f t="shared" si="6"/>
        <v>0</v>
      </c>
      <c r="G30" s="166">
        <f t="shared" si="6"/>
        <v>0</v>
      </c>
      <c r="H30" s="163">
        <f>H28-H29</f>
        <v>0</v>
      </c>
    </row>
    <row r="31" spans="1:17">
      <c r="A31" s="176"/>
      <c r="B31" s="176"/>
      <c r="C31" s="176"/>
      <c r="D31" s="176"/>
      <c r="E31" s="176"/>
      <c r="F31" s="150"/>
      <c r="G31" s="150"/>
      <c r="H31" s="150"/>
    </row>
    <row r="32" spans="1:17" s="151" customFormat="1">
      <c r="A32" s="190" t="s">
        <v>15</v>
      </c>
      <c r="B32" s="191"/>
      <c r="C32" s="191"/>
      <c r="D32" s="191"/>
      <c r="E32" s="191"/>
      <c r="F32" s="191"/>
      <c r="G32" s="191"/>
      <c r="H32" s="191"/>
      <c r="J32" s="138"/>
      <c r="K32" s="138"/>
      <c r="L32" s="138"/>
      <c r="M32" s="138"/>
      <c r="N32" s="138"/>
      <c r="O32" s="138"/>
      <c r="P32" s="138"/>
      <c r="Q32" s="138"/>
    </row>
    <row r="33" spans="1:17" s="151" customFormat="1">
      <c r="A33" s="152"/>
      <c r="B33" s="1"/>
      <c r="C33" s="1"/>
      <c r="D33" s="1"/>
      <c r="E33" s="1"/>
      <c r="F33" s="1"/>
      <c r="G33" s="1"/>
      <c r="J33" s="138"/>
      <c r="K33" s="138"/>
      <c r="L33" s="138"/>
      <c r="M33" s="138"/>
      <c r="N33" s="138"/>
      <c r="O33" s="138"/>
      <c r="P33" s="138"/>
      <c r="Q33" s="138"/>
    </row>
    <row r="34" spans="1:17">
      <c r="A34" s="137"/>
      <c r="B34" s="153"/>
      <c r="C34" s="154"/>
      <c r="D34" s="154"/>
      <c r="E34" s="154"/>
      <c r="F34" s="154"/>
      <c r="G34" s="154"/>
    </row>
    <row r="35" spans="1:17">
      <c r="A35" s="137"/>
    </row>
    <row r="36" spans="1:17">
      <c r="A36" s="138" t="s">
        <v>16</v>
      </c>
      <c r="D36" s="138" t="s">
        <v>17</v>
      </c>
    </row>
    <row r="37" spans="1:17">
      <c r="A37" s="155" t="s">
        <v>18</v>
      </c>
      <c r="D37" s="155" t="s">
        <v>19</v>
      </c>
    </row>
    <row r="41" spans="1:17">
      <c r="E41" s="155"/>
      <c r="F41" s="155"/>
    </row>
  </sheetData>
  <sheetProtection password="A958" sheet="1" formatCells="0" formatColumns="0" formatRows="0" insertColumns="0" insertRows="0" insertHyperlinks="0" deleteColumns="0" deleteRows="0" sort="0" autoFilter="0" pivotTables="0"/>
  <mergeCells count="4">
    <mergeCell ref="A9:A11"/>
    <mergeCell ref="E9:H9"/>
    <mergeCell ref="B9:D9"/>
    <mergeCell ref="C5:H7"/>
  </mergeCells>
  <pageMargins left="0.70833333333333337" right="0.70833333333333337" top="0.74791666666666667" bottom="0.74791666666666667" header="0.51180555555555551" footer="0.51180555555555551"/>
  <pageSetup paperSize="9" scale="78" firstPageNumber="0"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1"/>
    <pageSetUpPr fitToPage="1"/>
  </sheetPr>
  <dimension ref="A1:K42"/>
  <sheetViews>
    <sheetView view="pageBreakPreview" workbookViewId="0">
      <pane xSplit="1" ySplit="3" topLeftCell="B13" activePane="bottomRight" state="frozen"/>
      <selection activeCell="A16" sqref="A16:I24"/>
      <selection pane="topRight" activeCell="A16" sqref="A16:I24"/>
      <selection pane="bottomLeft" activeCell="A16" sqref="A16:I24"/>
      <selection pane="bottomRight" activeCell="L28" sqref="L28"/>
    </sheetView>
  </sheetViews>
  <sheetFormatPr defaultColWidth="10" defaultRowHeight="12.75"/>
  <cols>
    <col min="1" max="1" width="46.85546875" style="3" customWidth="1"/>
    <col min="2" max="9" width="11.7109375" style="3" customWidth="1"/>
    <col min="10" max="16384" width="10" style="3"/>
  </cols>
  <sheetData>
    <row r="1" spans="1:11" ht="15" customHeight="1">
      <c r="A1" s="200" t="s">
        <v>56</v>
      </c>
      <c r="C1" s="43" t="s">
        <v>20</v>
      </c>
    </row>
    <row r="2" spans="1:11" ht="15" customHeight="1">
      <c r="A2" s="237" t="s">
        <v>21</v>
      </c>
      <c r="B2" s="237"/>
      <c r="C2" s="237"/>
      <c r="D2" s="237"/>
      <c r="E2" s="237"/>
      <c r="F2" s="4"/>
      <c r="G2" s="4"/>
      <c r="H2" s="4"/>
    </row>
    <row r="3" spans="1:11" ht="24" customHeight="1" thickBot="1">
      <c r="A3" s="208" t="s">
        <v>22</v>
      </c>
      <c r="B3" s="209">
        <f ca="1">'prognozy (obowiązkowe)'!B11</f>
        <v>2022</v>
      </c>
      <c r="C3" s="209">
        <f ca="1">'prognozy (obowiązkowe)'!C11</f>
        <v>2023</v>
      </c>
      <c r="D3" s="209" t="str">
        <f>'prognozy (obowiązkowe)'!D11</f>
        <v>….</v>
      </c>
      <c r="E3" s="209">
        <f ca="1">'prognozy (obowiązkowe)'!E11</f>
        <v>2024</v>
      </c>
      <c r="F3" s="209">
        <f ca="1">'prognozy (obowiązkowe)'!F11</f>
        <v>2025</v>
      </c>
      <c r="G3" s="209">
        <f ca="1">'prognozy (obowiązkowe)'!G11</f>
        <v>2026</v>
      </c>
      <c r="H3" s="209">
        <f ca="1">'prognozy (obowiązkowe)'!H11</f>
        <v>2027</v>
      </c>
    </row>
    <row r="4" spans="1:11" ht="13.5" thickBot="1">
      <c r="A4" s="210" t="s">
        <v>23</v>
      </c>
      <c r="B4" s="211">
        <f t="shared" ref="B4:H4" si="0">SUM(B5:B7)</f>
        <v>0</v>
      </c>
      <c r="C4" s="211">
        <f t="shared" si="0"/>
        <v>0</v>
      </c>
      <c r="D4" s="211">
        <f t="shared" si="0"/>
        <v>0</v>
      </c>
      <c r="E4" s="211">
        <f t="shared" si="0"/>
        <v>0</v>
      </c>
      <c r="F4" s="211">
        <f t="shared" si="0"/>
        <v>0</v>
      </c>
      <c r="G4" s="211">
        <f t="shared" si="0"/>
        <v>0</v>
      </c>
      <c r="H4" s="212">
        <f t="shared" si="0"/>
        <v>0</v>
      </c>
      <c r="I4" s="42"/>
      <c r="J4" s="42"/>
      <c r="K4" s="42"/>
    </row>
    <row r="5" spans="1:11">
      <c r="A5" s="218" t="s">
        <v>78</v>
      </c>
      <c r="B5" s="219">
        <f>'prognozy (obowiązkowe)'!B13</f>
        <v>0</v>
      </c>
      <c r="C5" s="219">
        <f>'prognozy (obowiązkowe)'!C13</f>
        <v>0</v>
      </c>
      <c r="D5" s="219">
        <f>'prognozy (obowiązkowe)'!D13</f>
        <v>0</v>
      </c>
      <c r="E5" s="219">
        <f>'prognozy (obowiązkowe)'!E13</f>
        <v>0</v>
      </c>
      <c r="F5" s="219">
        <f>'prognozy (obowiązkowe)'!F13</f>
        <v>0</v>
      </c>
      <c r="G5" s="219">
        <f>'prognozy (obowiązkowe)'!G13</f>
        <v>0</v>
      </c>
      <c r="H5" s="220">
        <f>'prognozy (obowiązkowe)'!H13</f>
        <v>0</v>
      </c>
      <c r="I5" s="42"/>
      <c r="J5" s="42"/>
      <c r="K5" s="42"/>
    </row>
    <row r="6" spans="1:11">
      <c r="A6" s="213"/>
      <c r="B6" s="207"/>
      <c r="C6" s="207"/>
      <c r="D6" s="207"/>
      <c r="E6" s="207"/>
      <c r="F6" s="207"/>
      <c r="G6" s="207"/>
      <c r="H6" s="214"/>
    </row>
    <row r="7" spans="1:11" ht="13.5" thickBot="1">
      <c r="A7" s="215"/>
      <c r="B7" s="216"/>
      <c r="C7" s="216"/>
      <c r="D7" s="216"/>
      <c r="E7" s="216"/>
      <c r="F7" s="216"/>
      <c r="G7" s="216"/>
      <c r="H7" s="217"/>
    </row>
    <row r="8" spans="1:11">
      <c r="A8" s="205" t="s">
        <v>66</v>
      </c>
      <c r="B8" s="206">
        <f>SUM(B9:B12)+B13-B14</f>
        <v>0</v>
      </c>
      <c r="C8" s="206">
        <f t="shared" ref="C8:H8" si="1">SUM(C9:C12)+C13-C14</f>
        <v>0</v>
      </c>
      <c r="D8" s="206">
        <f t="shared" si="1"/>
        <v>0</v>
      </c>
      <c r="E8" s="206">
        <f t="shared" si="1"/>
        <v>0</v>
      </c>
      <c r="F8" s="206">
        <f t="shared" si="1"/>
        <v>0</v>
      </c>
      <c r="G8" s="206">
        <f t="shared" si="1"/>
        <v>0</v>
      </c>
      <c r="H8" s="206">
        <f t="shared" si="1"/>
        <v>0</v>
      </c>
    </row>
    <row r="9" spans="1:11">
      <c r="A9" s="5" t="s">
        <v>79</v>
      </c>
      <c r="B9" s="61">
        <f>'prognozy (obowiązkowe)'!B19</f>
        <v>0</v>
      </c>
      <c r="C9" s="61">
        <f>'prognozy (obowiązkowe)'!C19</f>
        <v>0</v>
      </c>
      <c r="D9" s="61">
        <f>'prognozy (obowiązkowe)'!D19</f>
        <v>0</v>
      </c>
      <c r="E9" s="61">
        <f>'prognozy (obowiązkowe)'!E19</f>
        <v>0</v>
      </c>
      <c r="F9" s="61">
        <f>'prognozy (obowiązkowe)'!F19</f>
        <v>0</v>
      </c>
      <c r="G9" s="61">
        <f>'prognozy (obowiązkowe)'!G19</f>
        <v>0</v>
      </c>
      <c r="H9" s="61">
        <f>'prognozy (obowiązkowe)'!H19</f>
        <v>0</v>
      </c>
    </row>
    <row r="10" spans="1:11">
      <c r="A10" s="5" t="s">
        <v>80</v>
      </c>
      <c r="B10" s="62">
        <f>'prognozy (obowiązkowe)'!B21</f>
        <v>0</v>
      </c>
      <c r="C10" s="62">
        <f>'prognozy (obowiązkowe)'!C21</f>
        <v>0</v>
      </c>
      <c r="D10" s="62">
        <f>'prognozy (obowiązkowe)'!D21</f>
        <v>0</v>
      </c>
      <c r="E10" s="62">
        <f>'prognozy (obowiązkowe)'!E21</f>
        <v>0</v>
      </c>
      <c r="F10" s="62">
        <f>'prognozy (obowiązkowe)'!F21</f>
        <v>0</v>
      </c>
      <c r="G10" s="62">
        <f>'prognozy (obowiązkowe)'!G21</f>
        <v>0</v>
      </c>
      <c r="H10" s="62">
        <f>'prognozy (obowiązkowe)'!H21</f>
        <v>0</v>
      </c>
    </row>
    <row r="11" spans="1:11">
      <c r="A11" s="6" t="s">
        <v>81</v>
      </c>
      <c r="B11" s="61">
        <f>'prognozy (obowiązkowe)'!B23</f>
        <v>0</v>
      </c>
      <c r="C11" s="61">
        <f>'prognozy (obowiązkowe)'!C23</f>
        <v>0</v>
      </c>
      <c r="D11" s="61">
        <f>'prognozy (obowiązkowe)'!D23</f>
        <v>0</v>
      </c>
      <c r="E11" s="61">
        <f>'prognozy (obowiązkowe)'!E23</f>
        <v>0</v>
      </c>
      <c r="F11" s="61">
        <f>'prognozy (obowiązkowe)'!F23</f>
        <v>0</v>
      </c>
      <c r="G11" s="61">
        <f>'prognozy (obowiązkowe)'!G23</f>
        <v>0</v>
      </c>
      <c r="H11" s="61">
        <f>'prognozy (obowiązkowe)'!H23</f>
        <v>0</v>
      </c>
    </row>
    <row r="12" spans="1:11">
      <c r="A12" s="5" t="s">
        <v>82</v>
      </c>
      <c r="B12" s="61">
        <f>'prognozy (obowiązkowe)'!B16+'prognozy (obowiązkowe)'!B17</f>
        <v>0</v>
      </c>
      <c r="C12" s="61">
        <f>'prognozy (obowiązkowe)'!C16+'prognozy (obowiązkowe)'!C17</f>
        <v>0</v>
      </c>
      <c r="D12" s="61">
        <f>'prognozy (obowiązkowe)'!D16+'prognozy (obowiązkowe)'!D17</f>
        <v>0</v>
      </c>
      <c r="E12" s="61">
        <f>'prognozy (obowiązkowe)'!E16+'prognozy (obowiązkowe)'!E17</f>
        <v>0</v>
      </c>
      <c r="F12" s="61">
        <f>'prognozy (obowiązkowe)'!F16+'prognozy (obowiązkowe)'!F17</f>
        <v>0</v>
      </c>
      <c r="G12" s="61">
        <f>'prognozy (obowiązkowe)'!G16+'prognozy (obowiązkowe)'!G17</f>
        <v>0</v>
      </c>
      <c r="H12" s="61">
        <f>'prognozy (obowiązkowe)'!H16+'prognozy (obowiązkowe)'!H17</f>
        <v>0</v>
      </c>
    </row>
    <row r="13" spans="1:11">
      <c r="A13" s="5" t="s">
        <v>83</v>
      </c>
      <c r="B13" s="61">
        <f>'prognozy (obowiązkowe)'!B24</f>
        <v>0</v>
      </c>
      <c r="C13" s="61">
        <f>'prognozy (obowiązkowe)'!C24</f>
        <v>0</v>
      </c>
      <c r="D13" s="61">
        <f>'prognozy (obowiązkowe)'!D24</f>
        <v>0</v>
      </c>
      <c r="E13" s="61">
        <f>'prognozy (obowiązkowe)'!E24</f>
        <v>0</v>
      </c>
      <c r="F13" s="61">
        <f>'prognozy (obowiązkowe)'!F24</f>
        <v>0</v>
      </c>
      <c r="G13" s="61">
        <f>'prognozy (obowiązkowe)'!G24</f>
        <v>0</v>
      </c>
      <c r="H13" s="61">
        <f>'prognozy (obowiązkowe)'!H24</f>
        <v>0</v>
      </c>
    </row>
    <row r="14" spans="1:11">
      <c r="A14" s="5" t="s">
        <v>84</v>
      </c>
      <c r="B14" s="61">
        <f>'prognozy (obowiązkowe)'!B25</f>
        <v>0</v>
      </c>
      <c r="C14" s="61">
        <f>'prognozy (obowiązkowe)'!C25</f>
        <v>0</v>
      </c>
      <c r="D14" s="61">
        <f>'prognozy (obowiązkowe)'!D25</f>
        <v>0</v>
      </c>
      <c r="E14" s="61">
        <f>'prognozy (obowiązkowe)'!E25</f>
        <v>0</v>
      </c>
      <c r="F14" s="61">
        <f>'prognozy (obowiązkowe)'!F25</f>
        <v>0</v>
      </c>
      <c r="G14" s="61">
        <f>'prognozy (obowiązkowe)'!G25</f>
        <v>0</v>
      </c>
      <c r="H14" s="61">
        <f>'prognozy (obowiązkowe)'!H25</f>
        <v>0</v>
      </c>
    </row>
    <row r="15" spans="1:11">
      <c r="A15" s="72" t="s">
        <v>89</v>
      </c>
      <c r="B15" s="73">
        <f>B4-B8</f>
        <v>0</v>
      </c>
      <c r="C15" s="73">
        <f t="shared" ref="C15:H15" si="2">C4-C8</f>
        <v>0</v>
      </c>
      <c r="D15" s="73">
        <f t="shared" si="2"/>
        <v>0</v>
      </c>
      <c r="E15" s="73">
        <f t="shared" si="2"/>
        <v>0</v>
      </c>
      <c r="F15" s="73">
        <f t="shared" si="2"/>
        <v>0</v>
      </c>
      <c r="G15" s="73">
        <f t="shared" si="2"/>
        <v>0</v>
      </c>
      <c r="H15" s="73">
        <f t="shared" si="2"/>
        <v>0</v>
      </c>
    </row>
    <row r="16" spans="1:11">
      <c r="A16" s="5" t="s">
        <v>85</v>
      </c>
      <c r="B16" s="61">
        <f>'prognozy (obowiązkowe)'!B14</f>
        <v>0</v>
      </c>
      <c r="C16" s="61">
        <f>'prognozy (obowiązkowe)'!C14</f>
        <v>0</v>
      </c>
      <c r="D16" s="61">
        <f>'prognozy (obowiązkowe)'!D14</f>
        <v>0</v>
      </c>
      <c r="E16" s="61">
        <f>'prognozy (obowiązkowe)'!E14</f>
        <v>0</v>
      </c>
      <c r="F16" s="61">
        <f>'prognozy (obowiązkowe)'!F14</f>
        <v>0</v>
      </c>
      <c r="G16" s="61">
        <f>'prognozy (obowiązkowe)'!G14</f>
        <v>0</v>
      </c>
      <c r="H16" s="61">
        <f>'prognozy (obowiązkowe)'!H14</f>
        <v>0</v>
      </c>
    </row>
    <row r="17" spans="1:11">
      <c r="A17" s="5" t="s">
        <v>86</v>
      </c>
      <c r="B17" s="62">
        <f>'prognozy (obowiązkowe)'!B22</f>
        <v>0</v>
      </c>
      <c r="C17" s="62">
        <f>'prognozy (obowiązkowe)'!C22</f>
        <v>0</v>
      </c>
      <c r="D17" s="62">
        <f>'prognozy (obowiązkowe)'!D22</f>
        <v>0</v>
      </c>
      <c r="E17" s="62">
        <f>'prognozy (obowiązkowe)'!E22</f>
        <v>0</v>
      </c>
      <c r="F17" s="62">
        <f>'prognozy (obowiązkowe)'!F22</f>
        <v>0</v>
      </c>
      <c r="G17" s="62">
        <f>'prognozy (obowiązkowe)'!G22</f>
        <v>0</v>
      </c>
      <c r="H17" s="62">
        <f>'prognozy (obowiązkowe)'!H22</f>
        <v>0</v>
      </c>
    </row>
    <row r="18" spans="1:11">
      <c r="A18" s="72" t="s">
        <v>88</v>
      </c>
      <c r="B18" s="74">
        <f>B15+B16-B17</f>
        <v>0</v>
      </c>
      <c r="C18" s="74">
        <f t="shared" ref="C18:H18" si="3">C15+C16-C17</f>
        <v>0</v>
      </c>
      <c r="D18" s="74">
        <f t="shared" si="3"/>
        <v>0</v>
      </c>
      <c r="E18" s="74">
        <f t="shared" si="3"/>
        <v>0</v>
      </c>
      <c r="F18" s="74">
        <f t="shared" si="3"/>
        <v>0</v>
      </c>
      <c r="G18" s="74">
        <f t="shared" si="3"/>
        <v>0</v>
      </c>
      <c r="H18" s="74">
        <f t="shared" si="3"/>
        <v>0</v>
      </c>
    </row>
    <row r="19" spans="1:11">
      <c r="A19" s="5" t="s">
        <v>87</v>
      </c>
      <c r="B19" s="63">
        <f>'prognozy (obowiązkowe)'!B27</f>
        <v>0</v>
      </c>
      <c r="C19" s="63">
        <f>'prognozy (obowiązkowe)'!C27</f>
        <v>0</v>
      </c>
      <c r="D19" s="63">
        <f>'prognozy (obowiązkowe)'!D27</f>
        <v>0</v>
      </c>
      <c r="E19" s="63">
        <f>'prognozy (obowiązkowe)'!E27</f>
        <v>0</v>
      </c>
      <c r="F19" s="63">
        <f>'prognozy (obowiązkowe)'!F27</f>
        <v>0</v>
      </c>
      <c r="G19" s="63">
        <f>'prognozy (obowiązkowe)'!G27</f>
        <v>0</v>
      </c>
      <c r="H19" s="63">
        <f>'prognozy (obowiązkowe)'!H27</f>
        <v>0</v>
      </c>
    </row>
    <row r="20" spans="1:11">
      <c r="A20" s="5" t="s">
        <v>90</v>
      </c>
      <c r="B20" s="62">
        <f>'prognozy (obowiązkowe)'!B29</f>
        <v>0</v>
      </c>
      <c r="C20" s="62">
        <f>'prognozy (obowiązkowe)'!C29</f>
        <v>0</v>
      </c>
      <c r="D20" s="62">
        <f>'prognozy (obowiązkowe)'!D29</f>
        <v>0</v>
      </c>
      <c r="E20" s="62">
        <f>'prognozy (obowiązkowe)'!E29</f>
        <v>0</v>
      </c>
      <c r="F20" s="62">
        <f>'prognozy (obowiązkowe)'!F29</f>
        <v>0</v>
      </c>
      <c r="G20" s="62">
        <f>'prognozy (obowiązkowe)'!G29</f>
        <v>0</v>
      </c>
      <c r="H20" s="62">
        <f>'prognozy (obowiązkowe)'!H29</f>
        <v>0</v>
      </c>
    </row>
    <row r="21" spans="1:11">
      <c r="A21" s="72" t="s">
        <v>91</v>
      </c>
      <c r="B21" s="75">
        <f>B18-B19-B20</f>
        <v>0</v>
      </c>
      <c r="C21" s="75">
        <f t="shared" ref="C21:H21" si="4">C18-C19-C20</f>
        <v>0</v>
      </c>
      <c r="D21" s="75">
        <f t="shared" si="4"/>
        <v>0</v>
      </c>
      <c r="E21" s="75">
        <f t="shared" si="4"/>
        <v>0</v>
      </c>
      <c r="F21" s="75">
        <f t="shared" si="4"/>
        <v>0</v>
      </c>
      <c r="G21" s="75">
        <f t="shared" si="4"/>
        <v>0</v>
      </c>
      <c r="H21" s="75">
        <f t="shared" si="4"/>
        <v>0</v>
      </c>
      <c r="I21" s="42"/>
      <c r="J21" s="42"/>
      <c r="K21" s="42"/>
    </row>
    <row r="22" spans="1:11">
      <c r="A22" s="55" t="s">
        <v>92</v>
      </c>
      <c r="B22" s="62"/>
      <c r="C22" s="62"/>
      <c r="D22" s="62"/>
      <c r="E22" s="62"/>
      <c r="F22" s="62"/>
      <c r="G22" s="62"/>
      <c r="H22" s="62"/>
    </row>
    <row r="23" spans="1:11">
      <c r="A23" s="76" t="s">
        <v>93</v>
      </c>
      <c r="B23" s="77">
        <f>B21-B22</f>
        <v>0</v>
      </c>
      <c r="C23" s="77">
        <f t="shared" ref="C23:H23" si="5">C21-C22</f>
        <v>0</v>
      </c>
      <c r="D23" s="77">
        <f t="shared" si="5"/>
        <v>0</v>
      </c>
      <c r="E23" s="77">
        <f t="shared" si="5"/>
        <v>0</v>
      </c>
      <c r="F23" s="77">
        <f t="shared" si="5"/>
        <v>0</v>
      </c>
      <c r="G23" s="77">
        <f t="shared" si="5"/>
        <v>0</v>
      </c>
      <c r="H23" s="77">
        <f t="shared" si="5"/>
        <v>0</v>
      </c>
    </row>
    <row r="24" spans="1:11" ht="15" customHeight="1">
      <c r="B24" s="59"/>
      <c r="C24" s="59"/>
      <c r="D24" s="59"/>
      <c r="E24" s="59"/>
      <c r="F24" s="59"/>
      <c r="G24" s="59"/>
      <c r="H24" s="59"/>
    </row>
    <row r="25" spans="1:11" ht="15" customHeight="1">
      <c r="A25" s="7" t="s">
        <v>24</v>
      </c>
      <c r="B25" s="60">
        <f t="shared" ref="B25:H25" ca="1" si="6">B3</f>
        <v>2022</v>
      </c>
      <c r="C25" s="60">
        <f t="shared" ca="1" si="6"/>
        <v>2023</v>
      </c>
      <c r="D25" s="60" t="str">
        <f t="shared" si="6"/>
        <v>….</v>
      </c>
      <c r="E25" s="60">
        <f t="shared" ca="1" si="6"/>
        <v>2024</v>
      </c>
      <c r="F25" s="60">
        <f t="shared" ca="1" si="6"/>
        <v>2025</v>
      </c>
      <c r="G25" s="60">
        <f t="shared" ca="1" si="6"/>
        <v>2026</v>
      </c>
      <c r="H25" s="60">
        <f t="shared" ca="1" si="6"/>
        <v>2027</v>
      </c>
    </row>
    <row r="26" spans="1:11" ht="15" customHeight="1">
      <c r="A26" s="83" t="s">
        <v>25</v>
      </c>
      <c r="B26" s="84">
        <f>'prognozy (obowiązkowe)'!B32</f>
        <v>0</v>
      </c>
      <c r="C26" s="84">
        <f>'prognozy (obowiązkowe)'!C32</f>
        <v>0</v>
      </c>
      <c r="D26" s="84">
        <f>'prognozy (obowiązkowe)'!D32</f>
        <v>0</v>
      </c>
      <c r="E26" s="84">
        <f>'prognozy (obowiązkowe)'!E32</f>
        <v>0</v>
      </c>
      <c r="F26" s="84">
        <f>'prognozy (obowiązkowe)'!F32</f>
        <v>0</v>
      </c>
      <c r="G26" s="84">
        <f>'prognozy (obowiązkowe)'!G32</f>
        <v>0</v>
      </c>
      <c r="H26" s="84">
        <f>'prognozy (obowiązkowe)'!H32</f>
        <v>0</v>
      </c>
    </row>
    <row r="28" spans="1:11">
      <c r="A28" s="238" t="s">
        <v>26</v>
      </c>
      <c r="B28" s="238"/>
      <c r="C28" s="238"/>
      <c r="D28" s="238"/>
      <c r="E28" s="238"/>
    </row>
    <row r="29" spans="1:11">
      <c r="A29" s="78" t="s">
        <v>27</v>
      </c>
      <c r="B29" s="56">
        <f t="shared" ref="B29:H29" ca="1" si="7">B3</f>
        <v>2022</v>
      </c>
      <c r="C29" s="56">
        <f t="shared" ca="1" si="7"/>
        <v>2023</v>
      </c>
      <c r="D29" s="56" t="str">
        <f t="shared" si="7"/>
        <v>….</v>
      </c>
      <c r="E29" s="56">
        <f t="shared" ca="1" si="7"/>
        <v>2024</v>
      </c>
      <c r="F29" s="56">
        <f t="shared" ca="1" si="7"/>
        <v>2025</v>
      </c>
      <c r="G29" s="56">
        <f t="shared" ca="1" si="7"/>
        <v>2026</v>
      </c>
      <c r="H29" s="56">
        <f t="shared" ca="1" si="7"/>
        <v>2027</v>
      </c>
    </row>
    <row r="30" spans="1:11">
      <c r="A30" s="201" t="s">
        <v>77</v>
      </c>
      <c r="B30" s="202" t="e">
        <f>ROUND(B15/B4,3)</f>
        <v>#DIV/0!</v>
      </c>
      <c r="C30" s="202" t="e">
        <f t="shared" ref="C30:H30" si="8">ROUND(C15/C4,3)</f>
        <v>#DIV/0!</v>
      </c>
      <c r="D30" s="202" t="e">
        <f t="shared" si="8"/>
        <v>#DIV/0!</v>
      </c>
      <c r="E30" s="202" t="e">
        <f t="shared" si="8"/>
        <v>#DIV/0!</v>
      </c>
      <c r="F30" s="202" t="e">
        <f t="shared" si="8"/>
        <v>#DIV/0!</v>
      </c>
      <c r="G30" s="202" t="e">
        <f t="shared" si="8"/>
        <v>#DIV/0!</v>
      </c>
      <c r="H30" s="202" t="e">
        <f t="shared" si="8"/>
        <v>#DIV/0!</v>
      </c>
    </row>
    <row r="31" spans="1:11">
      <c r="A31" s="203" t="s">
        <v>76</v>
      </c>
      <c r="B31" s="204" t="e">
        <f>ROUND(B18/(B4+B16),3)</f>
        <v>#DIV/0!</v>
      </c>
      <c r="C31" s="204" t="e">
        <f t="shared" ref="C31:H31" si="9">ROUND(C18/(C4+C16),3)</f>
        <v>#DIV/0!</v>
      </c>
      <c r="D31" s="204" t="e">
        <f t="shared" si="9"/>
        <v>#DIV/0!</v>
      </c>
      <c r="E31" s="204" t="e">
        <f t="shared" si="9"/>
        <v>#DIV/0!</v>
      </c>
      <c r="F31" s="204" t="e">
        <f t="shared" si="9"/>
        <v>#DIV/0!</v>
      </c>
      <c r="G31" s="204" t="e">
        <f t="shared" si="9"/>
        <v>#DIV/0!</v>
      </c>
      <c r="H31" s="204" t="e">
        <f t="shared" si="9"/>
        <v>#DIV/0!</v>
      </c>
    </row>
    <row r="32" spans="1:11" ht="15" customHeight="1">
      <c r="A32" s="203" t="s">
        <v>28</v>
      </c>
      <c r="B32" s="204" t="e">
        <f>ROUND(B21/(B4+B16),3)</f>
        <v>#DIV/0!</v>
      </c>
      <c r="C32" s="204" t="e">
        <f t="shared" ref="C32:H32" si="10">ROUND(C21/(C4+C16),3)</f>
        <v>#DIV/0!</v>
      </c>
      <c r="D32" s="204" t="e">
        <f t="shared" si="10"/>
        <v>#DIV/0!</v>
      </c>
      <c r="E32" s="204" t="e">
        <f t="shared" si="10"/>
        <v>#DIV/0!</v>
      </c>
      <c r="F32" s="204" t="e">
        <f t="shared" si="10"/>
        <v>#DIV/0!</v>
      </c>
      <c r="G32" s="204" t="e">
        <f t="shared" si="10"/>
        <v>#DIV/0!</v>
      </c>
      <c r="H32" s="204" t="e">
        <f t="shared" si="10"/>
        <v>#DIV/0!</v>
      </c>
    </row>
    <row r="33" spans="1:9" ht="15" customHeight="1">
      <c r="A33" s="79"/>
      <c r="B33" s="70"/>
      <c r="C33" s="70"/>
      <c r="D33" s="70"/>
      <c r="E33" s="70"/>
      <c r="F33" s="70"/>
      <c r="G33" s="70"/>
      <c r="H33" s="70"/>
      <c r="I33" s="71"/>
    </row>
    <row r="34" spans="1:9">
      <c r="A34" s="80" t="s">
        <v>29</v>
      </c>
      <c r="B34" s="44"/>
      <c r="C34" s="44"/>
      <c r="D34" s="44"/>
      <c r="E34" s="44"/>
      <c r="F34" s="68"/>
      <c r="G34" s="69"/>
      <c r="H34" s="69"/>
    </row>
    <row r="35" spans="1:9" ht="15" customHeight="1">
      <c r="A35" s="221" t="s">
        <v>30</v>
      </c>
      <c r="B35" s="222" t="e">
        <f>ROUND((B23+B10)/B26,1)</f>
        <v>#DIV/0!</v>
      </c>
      <c r="C35" s="222" t="e">
        <f t="shared" ref="C35:H35" si="11">ROUND((C23+C10)/C26,1)</f>
        <v>#DIV/0!</v>
      </c>
      <c r="D35" s="222" t="e">
        <f t="shared" si="11"/>
        <v>#DIV/0!</v>
      </c>
      <c r="E35" s="222" t="e">
        <f t="shared" si="11"/>
        <v>#DIV/0!</v>
      </c>
      <c r="F35" s="222" t="e">
        <f t="shared" si="11"/>
        <v>#DIV/0!</v>
      </c>
      <c r="G35" s="222" t="e">
        <f t="shared" si="11"/>
        <v>#DIV/0!</v>
      </c>
      <c r="H35" s="222" t="e">
        <f t="shared" si="11"/>
        <v>#DIV/0!</v>
      </c>
    </row>
    <row r="36" spans="1:9" ht="15" customHeight="1">
      <c r="A36" s="221" t="s">
        <v>31</v>
      </c>
      <c r="B36" s="222" t="e">
        <f>ROUND((B18+B17)/B17,1)</f>
        <v>#DIV/0!</v>
      </c>
      <c r="C36" s="222" t="e">
        <f t="shared" ref="C36:H36" si="12">ROUND((C18+C17)/C17,1)</f>
        <v>#DIV/0!</v>
      </c>
      <c r="D36" s="222" t="e">
        <f t="shared" si="12"/>
        <v>#DIV/0!</v>
      </c>
      <c r="E36" s="222" t="e">
        <f t="shared" si="12"/>
        <v>#DIV/0!</v>
      </c>
      <c r="F36" s="222" t="e">
        <f t="shared" si="12"/>
        <v>#DIV/0!</v>
      </c>
      <c r="G36" s="222" t="e">
        <f t="shared" si="12"/>
        <v>#DIV/0!</v>
      </c>
      <c r="H36" s="222" t="e">
        <f t="shared" si="12"/>
        <v>#DIV/0!</v>
      </c>
    </row>
    <row r="37" spans="1:9">
      <c r="A37" s="81"/>
    </row>
    <row r="38" spans="1:9">
      <c r="A38" s="80" t="s">
        <v>67</v>
      </c>
      <c r="B38" s="44"/>
      <c r="C38" s="44"/>
      <c r="D38" s="44"/>
      <c r="E38" s="44"/>
      <c r="F38" s="44"/>
      <c r="G38" s="44"/>
      <c r="H38" s="44"/>
    </row>
    <row r="39" spans="1:9">
      <c r="A39" s="223" t="s">
        <v>68</v>
      </c>
      <c r="B39" s="224"/>
      <c r="C39" s="225" t="e">
        <f t="shared" ref="C39:G39" si="13">ROUND(C4/B4,3)</f>
        <v>#DIV/0!</v>
      </c>
      <c r="D39" s="226"/>
      <c r="E39" s="225" t="e">
        <f>ROUND(E4/C4,3)</f>
        <v>#DIV/0!</v>
      </c>
      <c r="F39" s="225" t="e">
        <f t="shared" si="13"/>
        <v>#DIV/0!</v>
      </c>
      <c r="G39" s="225" t="e">
        <f t="shared" si="13"/>
        <v>#DIV/0!</v>
      </c>
      <c r="H39" s="225" t="e">
        <f>ROUND(H4/G4,3)</f>
        <v>#DIV/0!</v>
      </c>
    </row>
    <row r="40" spans="1:9">
      <c r="A40" s="80" t="s">
        <v>69</v>
      </c>
      <c r="B40" s="44"/>
      <c r="C40" s="44"/>
      <c r="D40" s="44"/>
      <c r="E40" s="44"/>
      <c r="F40" s="45"/>
      <c r="G40" s="46"/>
      <c r="H40" s="46"/>
    </row>
    <row r="41" spans="1:9" ht="25.5">
      <c r="A41" s="82" t="s">
        <v>70</v>
      </c>
      <c r="B41" s="67"/>
      <c r="C41" s="67"/>
      <c r="D41" s="67"/>
      <c r="E41" s="67"/>
      <c r="F41" s="67"/>
      <c r="G41" s="67"/>
      <c r="H41" s="67"/>
    </row>
    <row r="42" spans="1:9" s="7" customFormat="1" ht="15" customHeight="1">
      <c r="A42" s="3"/>
      <c r="B42" s="3"/>
      <c r="C42" s="3"/>
      <c r="D42" s="3"/>
      <c r="E42" s="3"/>
      <c r="F42" s="3"/>
      <c r="G42" s="3"/>
      <c r="H42" s="3"/>
      <c r="I42" s="3"/>
    </row>
  </sheetData>
  <sheetProtection selectLockedCells="1" selectUnlockedCells="1"/>
  <mergeCells count="2">
    <mergeCell ref="A2:E2"/>
    <mergeCell ref="A28:E28"/>
  </mergeCells>
  <pageMargins left="0.70866141732283472" right="0.70866141732283472" top="0.74803149606299213" bottom="0.74803149606299213" header="0.51181102362204722" footer="0.51181102362204722"/>
  <pageSetup paperSize="9" scale="69" firstPageNumber="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opLeftCell="A22" workbookViewId="0">
      <selection activeCell="E27" sqref="E27"/>
    </sheetView>
  </sheetViews>
  <sheetFormatPr defaultRowHeight="12.75"/>
  <cols>
    <col min="1" max="1" width="17.7109375" customWidth="1"/>
    <col min="3" max="3" width="12.140625" customWidth="1"/>
    <col min="4" max="9" width="11.28515625" customWidth="1"/>
  </cols>
  <sheetData>
    <row r="1" spans="1:21" ht="15">
      <c r="A1" s="8" t="s">
        <v>32</v>
      </c>
      <c r="B1" s="9"/>
      <c r="C1" s="40">
        <f ca="1">'prognozy (obowiązkowe)'!B11</f>
        <v>2022</v>
      </c>
      <c r="D1" s="40">
        <f ca="1">'prognozy (obowiązkowe)'!C11</f>
        <v>2023</v>
      </c>
      <c r="E1" s="40" t="str">
        <f>'prognozy (obowiązkowe)'!D11</f>
        <v>….</v>
      </c>
      <c r="F1" s="40">
        <f ca="1">'prognozy (obowiązkowe)'!E11</f>
        <v>2024</v>
      </c>
      <c r="G1" s="40">
        <f ca="1">'prognozy (obowiązkowe)'!F11</f>
        <v>2025</v>
      </c>
      <c r="H1" s="40">
        <f ca="1">'prognozy (obowiązkowe)'!G11</f>
        <v>2026</v>
      </c>
      <c r="I1" s="40">
        <f ca="1">'prognozy (obowiązkowe)'!H11</f>
        <v>2027</v>
      </c>
      <c r="J1" s="10"/>
      <c r="K1" s="10"/>
      <c r="M1" s="10"/>
      <c r="O1" s="10"/>
      <c r="Q1" s="10"/>
      <c r="S1" s="10"/>
      <c r="U1" s="10"/>
    </row>
    <row r="2" spans="1:21" ht="14.25">
      <c r="A2" s="11" t="s">
        <v>33</v>
      </c>
      <c r="B2" s="12"/>
      <c r="C2" s="13"/>
      <c r="D2" s="85"/>
      <c r="E2" s="86"/>
      <c r="F2" s="92">
        <v>500000</v>
      </c>
      <c r="G2" s="92"/>
      <c r="H2" s="92"/>
      <c r="I2" s="92"/>
      <c r="J2" s="87"/>
      <c r="K2" s="14">
        <f>F2</f>
        <v>500000</v>
      </c>
      <c r="M2" s="14">
        <f>G2</f>
        <v>0</v>
      </c>
      <c r="O2" s="14">
        <f>I2</f>
        <v>0</v>
      </c>
      <c r="Q2" s="14">
        <f>K2</f>
        <v>500000</v>
      </c>
      <c r="S2" s="14">
        <f>M2</f>
        <v>0</v>
      </c>
      <c r="U2" s="14">
        <f>O2</f>
        <v>0</v>
      </c>
    </row>
    <row r="3" spans="1:21" ht="14.25">
      <c r="A3" s="15" t="s">
        <v>34</v>
      </c>
      <c r="B3" s="16"/>
      <c r="C3" s="13"/>
      <c r="D3" s="88"/>
      <c r="E3" s="17"/>
      <c r="F3" s="91">
        <f>ROUND(4*$K$4,0)</f>
        <v>30303</v>
      </c>
      <c r="G3" s="91">
        <f>ROUND(12*$K$4,0)</f>
        <v>90909</v>
      </c>
      <c r="H3" s="91">
        <f>ROUND(12*$K$4,0)</f>
        <v>90909</v>
      </c>
      <c r="I3" s="91">
        <f>ROUND(12*$K$4,0)</f>
        <v>90909</v>
      </c>
      <c r="J3" s="87"/>
      <c r="K3" s="10">
        <v>66</v>
      </c>
      <c r="M3" s="10">
        <v>73</v>
      </c>
      <c r="O3" s="10">
        <v>74</v>
      </c>
      <c r="Q3" s="10">
        <v>75</v>
      </c>
      <c r="S3" s="10">
        <v>76</v>
      </c>
      <c r="U3" s="10">
        <v>77</v>
      </c>
    </row>
    <row r="4" spans="1:21" ht="15" thickBot="1">
      <c r="A4" s="15" t="s">
        <v>35</v>
      </c>
      <c r="B4" s="16"/>
      <c r="C4" s="18"/>
      <c r="D4" s="89"/>
      <c r="E4" s="17">
        <f>C4+E2-E3</f>
        <v>0</v>
      </c>
      <c r="F4" s="91">
        <f>E4+F2-F3</f>
        <v>469697</v>
      </c>
      <c r="G4" s="91">
        <f>F4+G2-G3</f>
        <v>378788</v>
      </c>
      <c r="H4" s="91">
        <f>G4+H2-H3</f>
        <v>287879</v>
      </c>
      <c r="I4" s="91">
        <f>H4+I2-I3</f>
        <v>196970</v>
      </c>
      <c r="J4" s="87"/>
      <c r="K4" s="10">
        <f>K2/K3</f>
        <v>7575.757575757576</v>
      </c>
      <c r="M4" s="10">
        <f>M2/M3</f>
        <v>0</v>
      </c>
      <c r="O4" s="10">
        <f>O2/O3</f>
        <v>0</v>
      </c>
      <c r="Q4" s="10">
        <f>Q2/Q3</f>
        <v>6666.666666666667</v>
      </c>
      <c r="S4" s="10">
        <f>S2/S3</f>
        <v>0</v>
      </c>
      <c r="U4" s="10">
        <f>U2/U3</f>
        <v>0</v>
      </c>
    </row>
    <row r="5" spans="1:21" ht="15.75" thickBot="1">
      <c r="A5" s="20" t="s">
        <v>36</v>
      </c>
      <c r="B5" s="21">
        <v>0</v>
      </c>
      <c r="C5" s="22"/>
      <c r="D5" s="90"/>
      <c r="E5" s="90"/>
      <c r="F5" s="93"/>
      <c r="G5" s="93"/>
      <c r="H5" s="93"/>
      <c r="I5" s="93"/>
      <c r="J5" s="87"/>
      <c r="K5" s="10"/>
      <c r="M5" s="10"/>
      <c r="O5" s="10"/>
      <c r="Q5" s="10"/>
      <c r="S5" s="10"/>
      <c r="U5" s="10"/>
    </row>
    <row r="6" spans="1:21" ht="15">
      <c r="A6" s="23" t="s">
        <v>37</v>
      </c>
      <c r="B6" s="24"/>
      <c r="C6" s="25"/>
      <c r="D6" s="25"/>
      <c r="E6" s="25">
        <f>ROUND(((100+E4)/2)*$B$5/12*2,1)</f>
        <v>0</v>
      </c>
      <c r="F6" s="94">
        <f>ROUND(((E4+F4)/2)*$B$5/12*12,1)</f>
        <v>0</v>
      </c>
      <c r="G6" s="94">
        <f>ROUND(((F4+G4)/2)*$B$5/12*12,1)</f>
        <v>0</v>
      </c>
      <c r="H6" s="94">
        <f>ROUND(((G4+H4)/2)*$B$5/12*12,1)</f>
        <v>0</v>
      </c>
      <c r="I6" s="94">
        <f>ROUND(((H4+I4)/2)*$B$5/12*12,1)</f>
        <v>0</v>
      </c>
      <c r="J6" s="87"/>
      <c r="K6" s="10"/>
      <c r="M6" s="10"/>
      <c r="O6" s="10"/>
      <c r="Q6" s="10"/>
      <c r="S6" s="10"/>
      <c r="U6" s="10"/>
    </row>
    <row r="7" spans="1:21" ht="14.25">
      <c r="A7" s="23"/>
      <c r="B7" s="26"/>
      <c r="C7" s="26"/>
      <c r="D7" s="33"/>
      <c r="E7" s="33"/>
      <c r="F7" s="33"/>
      <c r="G7" s="33"/>
      <c r="H7" s="33"/>
      <c r="I7" s="87"/>
      <c r="J7" s="87"/>
      <c r="K7" s="10"/>
      <c r="M7" s="10"/>
      <c r="O7" s="10"/>
      <c r="Q7" s="10"/>
      <c r="S7" s="10"/>
      <c r="U7" s="10"/>
    </row>
    <row r="8" spans="1:21" ht="14.25">
      <c r="A8" s="8"/>
      <c r="B8" s="27"/>
      <c r="C8" s="27"/>
      <c r="D8" s="27"/>
      <c r="E8" s="27"/>
      <c r="F8" s="27"/>
      <c r="G8" s="27"/>
      <c r="H8" s="27"/>
      <c r="I8" s="87"/>
      <c r="J8" s="87"/>
      <c r="K8" s="10"/>
      <c r="M8" s="10"/>
      <c r="O8" s="10"/>
      <c r="Q8" s="10"/>
      <c r="S8" s="10"/>
      <c r="U8" s="10"/>
    </row>
    <row r="9" spans="1:21" ht="14.25">
      <c r="A9" s="28" t="s">
        <v>33</v>
      </c>
      <c r="B9" s="19"/>
      <c r="C9" s="95"/>
      <c r="D9" s="96"/>
      <c r="E9" s="96"/>
      <c r="F9" s="96"/>
      <c r="G9" s="96"/>
      <c r="H9" s="96"/>
      <c r="I9" s="92"/>
      <c r="J9" s="87"/>
      <c r="K9" s="10"/>
      <c r="M9" s="10"/>
      <c r="O9" s="10"/>
      <c r="Q9" s="10"/>
      <c r="S9" s="10"/>
      <c r="U9" s="10"/>
    </row>
    <row r="10" spans="1:21" ht="14.25">
      <c r="A10" s="15" t="s">
        <v>34</v>
      </c>
      <c r="B10" s="16"/>
      <c r="C10" s="31"/>
      <c r="D10" s="91"/>
      <c r="E10" s="91"/>
      <c r="F10" s="91"/>
      <c r="G10" s="91"/>
      <c r="H10" s="91"/>
      <c r="I10" s="91"/>
      <c r="J10" s="87"/>
      <c r="K10" s="10"/>
      <c r="M10" s="10"/>
      <c r="O10" s="10"/>
      <c r="Q10" s="10"/>
      <c r="S10" s="10"/>
      <c r="U10" s="10"/>
    </row>
    <row r="11" spans="1:21" ht="15" thickBot="1">
      <c r="A11" s="15" t="s">
        <v>35</v>
      </c>
      <c r="B11" s="19">
        <f>B9</f>
        <v>0</v>
      </c>
      <c r="C11" s="31">
        <f t="shared" ref="C11:I11" si="0">B11+C9-C10</f>
        <v>0</v>
      </c>
      <c r="D11" s="91">
        <f t="shared" si="0"/>
        <v>0</v>
      </c>
      <c r="E11" s="91">
        <f t="shared" si="0"/>
        <v>0</v>
      </c>
      <c r="F11" s="91">
        <f t="shared" si="0"/>
        <v>0</v>
      </c>
      <c r="G11" s="91">
        <f t="shared" si="0"/>
        <v>0</v>
      </c>
      <c r="H11" s="91">
        <f t="shared" si="0"/>
        <v>0</v>
      </c>
      <c r="I11" s="91">
        <f t="shared" si="0"/>
        <v>0</v>
      </c>
      <c r="J11" s="87"/>
      <c r="K11" s="10"/>
      <c r="M11" s="10"/>
      <c r="O11" s="10"/>
      <c r="Q11" s="10"/>
      <c r="S11" s="10"/>
      <c r="U11" s="10"/>
    </row>
    <row r="12" spans="1:21" ht="15.75" thickBot="1">
      <c r="A12" s="20" t="s">
        <v>36</v>
      </c>
      <c r="B12" s="21"/>
      <c r="C12" s="97"/>
      <c r="D12" s="93"/>
      <c r="E12" s="93"/>
      <c r="F12" s="93"/>
      <c r="G12" s="93"/>
      <c r="H12" s="93"/>
      <c r="I12" s="93"/>
      <c r="J12" s="87"/>
      <c r="K12" s="10"/>
      <c r="M12" s="10"/>
      <c r="O12" s="10"/>
      <c r="Q12" s="10"/>
      <c r="S12" s="10"/>
      <c r="U12" s="10"/>
    </row>
    <row r="13" spans="1:21" ht="15">
      <c r="A13" s="23" t="s">
        <v>37</v>
      </c>
      <c r="B13" s="24"/>
      <c r="C13" s="94"/>
      <c r="D13" s="94">
        <f>ROUND(((C11+D11)/2)*$B$12/12*6,1)</f>
        <v>0</v>
      </c>
      <c r="E13" s="94">
        <f>ROUND(((C11+E11)/2)*$B$12/12*12,1)</f>
        <v>0</v>
      </c>
      <c r="F13" s="94">
        <f>ROUND(((E11+F11)/2)*$B$12/12*12,1)</f>
        <v>0</v>
      </c>
      <c r="G13" s="94">
        <f>ROUND(((F11+G11)/2)*$B$12/12*12,1)</f>
        <v>0</v>
      </c>
      <c r="H13" s="94">
        <f>ROUND(((G11+H11)/2)*$B$12/12*12,1)</f>
        <v>0</v>
      </c>
      <c r="I13" s="94">
        <f>ROUND(((H11+I11)/2)*$B$12/12*12,0)</f>
        <v>0</v>
      </c>
      <c r="J13" s="87"/>
      <c r="K13" s="10"/>
      <c r="M13" s="10"/>
      <c r="O13" s="10"/>
      <c r="Q13" s="10"/>
      <c r="S13" s="10"/>
      <c r="U13" s="10"/>
    </row>
    <row r="14" spans="1:21" ht="14.25">
      <c r="A14" s="30"/>
      <c r="B14" s="26"/>
      <c r="C14" s="97"/>
      <c r="D14" s="93"/>
      <c r="E14" s="93"/>
      <c r="F14" s="93"/>
      <c r="G14" s="93"/>
      <c r="H14" s="93"/>
      <c r="I14" s="92"/>
      <c r="J14" s="87"/>
      <c r="K14" s="10"/>
      <c r="M14" s="10"/>
      <c r="O14" s="10"/>
      <c r="Q14" s="10"/>
      <c r="S14" s="10"/>
      <c r="U14" s="10"/>
    </row>
    <row r="15" spans="1:21" ht="14.25">
      <c r="A15" s="8"/>
      <c r="B15" s="27"/>
      <c r="C15" s="98"/>
      <c r="D15" s="98"/>
      <c r="E15" s="98"/>
      <c r="F15" s="98"/>
      <c r="G15" s="98"/>
      <c r="H15" s="98"/>
      <c r="I15" s="92"/>
      <c r="J15" s="87"/>
      <c r="K15" s="10"/>
      <c r="M15" s="10"/>
      <c r="O15" s="10"/>
      <c r="Q15" s="10"/>
      <c r="S15" s="10"/>
      <c r="U15" s="10"/>
    </row>
    <row r="16" spans="1:21" ht="14.25">
      <c r="A16" s="28" t="s">
        <v>33</v>
      </c>
      <c r="B16" s="31"/>
      <c r="C16" s="95"/>
      <c r="D16" s="96"/>
      <c r="E16" s="96"/>
      <c r="F16" s="96"/>
      <c r="G16" s="96"/>
      <c r="H16" s="96"/>
      <c r="I16" s="96"/>
      <c r="J16" s="87"/>
      <c r="K16" s="10"/>
      <c r="M16" s="10"/>
      <c r="O16" s="10"/>
      <c r="Q16" s="10"/>
      <c r="S16" s="10"/>
      <c r="U16" s="10"/>
    </row>
    <row r="17" spans="1:21" ht="14.25">
      <c r="A17" s="15" t="s">
        <v>34</v>
      </c>
      <c r="B17" s="19"/>
      <c r="C17" s="31"/>
      <c r="D17" s="91"/>
      <c r="E17" s="91"/>
      <c r="F17" s="91"/>
      <c r="G17" s="91"/>
      <c r="H17" s="91"/>
      <c r="I17" s="91"/>
      <c r="J17" s="87"/>
      <c r="K17" s="10"/>
      <c r="M17" s="10"/>
      <c r="O17" s="10"/>
      <c r="Q17" s="10"/>
      <c r="S17" s="10"/>
      <c r="U17" s="10"/>
    </row>
    <row r="18" spans="1:21" ht="15" thickBot="1">
      <c r="A18" s="15" t="s">
        <v>38</v>
      </c>
      <c r="B18" s="19">
        <f>B16-B17</f>
        <v>0</v>
      </c>
      <c r="C18" s="31">
        <f t="shared" ref="C18:I18" si="1">B18+C16-C17</f>
        <v>0</v>
      </c>
      <c r="D18" s="91">
        <f t="shared" si="1"/>
        <v>0</v>
      </c>
      <c r="E18" s="91">
        <f t="shared" si="1"/>
        <v>0</v>
      </c>
      <c r="F18" s="91">
        <f t="shared" si="1"/>
        <v>0</v>
      </c>
      <c r="G18" s="91">
        <f t="shared" si="1"/>
        <v>0</v>
      </c>
      <c r="H18" s="91">
        <f t="shared" si="1"/>
        <v>0</v>
      </c>
      <c r="I18" s="91">
        <f t="shared" si="1"/>
        <v>0</v>
      </c>
      <c r="J18" s="87"/>
      <c r="K18" s="10"/>
      <c r="M18" s="10"/>
      <c r="O18" s="10"/>
      <c r="Q18" s="10"/>
      <c r="S18" s="10"/>
      <c r="U18" s="10"/>
    </row>
    <row r="19" spans="1:21" ht="15.75" thickBot="1">
      <c r="A19" s="20" t="s">
        <v>36</v>
      </c>
      <c r="B19" s="21"/>
      <c r="C19" s="97"/>
      <c r="D19" s="93"/>
      <c r="E19" s="93"/>
      <c r="F19" s="93"/>
      <c r="G19" s="93"/>
      <c r="H19" s="93"/>
      <c r="I19" s="93"/>
      <c r="J19" s="87"/>
      <c r="K19" s="10"/>
      <c r="M19" s="10"/>
      <c r="O19" s="10"/>
      <c r="Q19" s="10"/>
      <c r="S19" s="10"/>
      <c r="U19" s="10"/>
    </row>
    <row r="20" spans="1:21" ht="15">
      <c r="A20" s="32" t="s">
        <v>39</v>
      </c>
      <c r="B20" s="24"/>
      <c r="C20" s="94">
        <f>ROUND(((B18+C18)/2)*$B$19/12*12,1)</f>
        <v>0</v>
      </c>
      <c r="D20" s="94">
        <f>ROUND(((C18+D18)/2)*$B$19/12*12,1)</f>
        <v>0</v>
      </c>
      <c r="E20" s="94">
        <f>ROUND(((D18+E18)/2)*$B$19/12*12,1)</f>
        <v>0</v>
      </c>
      <c r="F20" s="94">
        <f>ROUND(((E18+F18)/2)*$B$19/12*12,0)</f>
        <v>0</v>
      </c>
      <c r="G20" s="94">
        <f>ROUND(((F18+G18)/2)*$B$19/12*12,0)</f>
        <v>0</v>
      </c>
      <c r="H20" s="94">
        <f>ROUND(((G18+H18)/2)*$B$19/12*12,0)</f>
        <v>0</v>
      </c>
      <c r="I20" s="94">
        <f>ROUND(((H18+I18)/2)*$B$19/12*12,0)</f>
        <v>0</v>
      </c>
      <c r="J20" s="87"/>
      <c r="K20" s="10"/>
      <c r="M20" s="10"/>
      <c r="O20" s="10"/>
      <c r="Q20" s="10"/>
      <c r="S20" s="10"/>
      <c r="U20" s="10"/>
    </row>
    <row r="21" spans="1:21" ht="15">
      <c r="A21" s="33"/>
      <c r="B21" s="33"/>
      <c r="C21" s="99"/>
      <c r="D21" s="99"/>
      <c r="E21" s="99"/>
      <c r="F21" s="99"/>
      <c r="G21" s="99"/>
      <c r="H21" s="99"/>
      <c r="I21" s="92"/>
      <c r="J21" s="87"/>
      <c r="K21" s="10"/>
      <c r="M21" s="10"/>
      <c r="O21" s="10"/>
      <c r="Q21" s="10"/>
      <c r="S21" s="10"/>
      <c r="U21" s="10"/>
    </row>
    <row r="22" spans="1:21" ht="14.25">
      <c r="A22" s="34"/>
      <c r="B22" s="27"/>
      <c r="C22" s="98"/>
      <c r="D22" s="98"/>
      <c r="E22" s="98"/>
      <c r="F22" s="98"/>
      <c r="G22" s="98"/>
      <c r="H22" s="98"/>
      <c r="I22" s="92"/>
      <c r="J22" s="87"/>
      <c r="K22" s="10"/>
      <c r="M22" s="10"/>
      <c r="O22" s="10"/>
      <c r="Q22" s="10"/>
      <c r="S22" s="10"/>
      <c r="U22" s="10"/>
    </row>
    <row r="23" spans="1:21" ht="14.25">
      <c r="A23" s="28" t="s">
        <v>33</v>
      </c>
      <c r="B23" s="29"/>
      <c r="C23" s="95"/>
      <c r="D23" s="96"/>
      <c r="E23" s="96"/>
      <c r="F23" s="96"/>
      <c r="G23" s="96"/>
      <c r="H23" s="96"/>
      <c r="I23" s="96"/>
      <c r="J23" s="87"/>
      <c r="K23" s="10"/>
      <c r="M23" s="10"/>
      <c r="O23" s="10"/>
      <c r="Q23" s="10"/>
      <c r="S23" s="10"/>
      <c r="U23" s="10"/>
    </row>
    <row r="24" spans="1:21" ht="14.25">
      <c r="A24" s="15" t="s">
        <v>34</v>
      </c>
      <c r="B24" s="16"/>
      <c r="C24" s="31"/>
      <c r="D24" s="91"/>
      <c r="E24" s="91"/>
      <c r="F24" s="96"/>
      <c r="G24" s="96"/>
      <c r="H24" s="96"/>
      <c r="I24" s="96"/>
      <c r="J24" s="87"/>
      <c r="K24" s="10"/>
      <c r="M24" s="10"/>
      <c r="O24" s="10"/>
      <c r="Q24" s="10"/>
      <c r="S24" s="10"/>
      <c r="U24" s="10"/>
    </row>
    <row r="25" spans="1:21" ht="15" thickBot="1">
      <c r="A25" s="15" t="s">
        <v>38</v>
      </c>
      <c r="B25" s="12"/>
      <c r="C25" s="31">
        <f t="shared" ref="C25:I25" si="2">B25+C23-C24</f>
        <v>0</v>
      </c>
      <c r="D25" s="91">
        <f t="shared" si="2"/>
        <v>0</v>
      </c>
      <c r="E25" s="91">
        <f t="shared" si="2"/>
        <v>0</v>
      </c>
      <c r="F25" s="91">
        <f t="shared" si="2"/>
        <v>0</v>
      </c>
      <c r="G25" s="91">
        <f t="shared" si="2"/>
        <v>0</v>
      </c>
      <c r="H25" s="91">
        <f t="shared" si="2"/>
        <v>0</v>
      </c>
      <c r="I25" s="91">
        <f t="shared" si="2"/>
        <v>0</v>
      </c>
      <c r="J25" s="87"/>
      <c r="K25" s="10"/>
      <c r="M25" s="10"/>
      <c r="O25" s="10"/>
      <c r="Q25" s="10"/>
      <c r="S25" s="10"/>
      <c r="U25" s="10"/>
    </row>
    <row r="26" spans="1:21" ht="15.75" thickBot="1">
      <c r="A26" s="20" t="s">
        <v>36</v>
      </c>
      <c r="B26" s="21"/>
      <c r="C26" s="97"/>
      <c r="D26" s="93"/>
      <c r="E26" s="93"/>
      <c r="F26" s="93"/>
      <c r="G26" s="93"/>
      <c r="H26" s="93"/>
      <c r="I26" s="93"/>
      <c r="J26" s="87"/>
      <c r="K26" s="10"/>
      <c r="M26" s="10"/>
      <c r="O26" s="10"/>
      <c r="Q26" s="10"/>
      <c r="S26" s="10"/>
      <c r="U26" s="10"/>
    </row>
    <row r="27" spans="1:21" ht="15">
      <c r="A27" s="32" t="s">
        <v>39</v>
      </c>
      <c r="B27" s="24"/>
      <c r="C27" s="94">
        <f t="shared" ref="C27:I27" si="3">ROUND(((B25+C25)/2)*$B$26/12*12,0)</f>
        <v>0</v>
      </c>
      <c r="D27" s="94"/>
      <c r="E27" s="94">
        <f>ROUND(((C25+E25)/2)*$B$26/12*12,0)</f>
        <v>0</v>
      </c>
      <c r="F27" s="94">
        <f t="shared" si="3"/>
        <v>0</v>
      </c>
      <c r="G27" s="94">
        <f t="shared" si="3"/>
        <v>0</v>
      </c>
      <c r="H27" s="94">
        <f t="shared" si="3"/>
        <v>0</v>
      </c>
      <c r="I27" s="94">
        <f t="shared" si="3"/>
        <v>0</v>
      </c>
      <c r="J27" s="87"/>
      <c r="K27" s="10"/>
      <c r="M27" s="10"/>
      <c r="O27" s="10"/>
      <c r="Q27" s="10"/>
      <c r="S27" s="10"/>
      <c r="U27" s="10"/>
    </row>
    <row r="28" spans="1:21" ht="15">
      <c r="A28" s="33"/>
      <c r="B28" s="33"/>
      <c r="C28" s="99"/>
      <c r="D28" s="99"/>
      <c r="E28" s="99"/>
      <c r="F28" s="99"/>
      <c r="G28" s="99"/>
      <c r="H28" s="99"/>
      <c r="I28" s="92"/>
      <c r="J28" s="87"/>
      <c r="K28" s="10"/>
      <c r="M28" s="10"/>
      <c r="O28" s="10"/>
      <c r="Q28" s="10"/>
      <c r="S28" s="10"/>
      <c r="U28" s="10"/>
    </row>
    <row r="29" spans="1:21" ht="14.25">
      <c r="A29" s="34"/>
      <c r="B29" s="27"/>
      <c r="C29" s="98"/>
      <c r="D29" s="98"/>
      <c r="E29" s="98"/>
      <c r="F29" s="98"/>
      <c r="G29" s="98"/>
      <c r="H29" s="98"/>
      <c r="I29" s="98"/>
      <c r="J29" s="87"/>
      <c r="K29" s="10"/>
      <c r="M29" s="10"/>
      <c r="O29" s="10"/>
      <c r="Q29" s="10"/>
      <c r="S29" s="10"/>
      <c r="U29" s="10"/>
    </row>
    <row r="30" spans="1:21" ht="14.25">
      <c r="A30" s="28" t="s">
        <v>33</v>
      </c>
      <c r="B30" s="29"/>
      <c r="C30" s="95"/>
      <c r="D30" s="96"/>
      <c r="E30" s="96"/>
      <c r="F30" s="96"/>
      <c r="G30" s="96"/>
      <c r="H30" s="96"/>
      <c r="I30" s="96"/>
      <c r="J30" s="87"/>
      <c r="K30" s="10"/>
      <c r="M30" s="10"/>
      <c r="O30" s="10"/>
      <c r="Q30" s="10"/>
      <c r="S30" s="10"/>
      <c r="U30" s="10"/>
    </row>
    <row r="31" spans="1:21" ht="14.25">
      <c r="A31" s="15" t="s">
        <v>34</v>
      </c>
      <c r="B31" s="16"/>
      <c r="C31" s="95"/>
      <c r="D31" s="96"/>
      <c r="E31" s="96"/>
      <c r="F31" s="96"/>
      <c r="G31" s="96"/>
      <c r="H31" s="96"/>
      <c r="I31" s="96"/>
      <c r="J31" s="87"/>
      <c r="K31" s="10"/>
      <c r="M31" s="10"/>
      <c r="O31" s="10"/>
      <c r="Q31" s="10"/>
      <c r="S31" s="10"/>
      <c r="U31" s="10"/>
    </row>
    <row r="32" spans="1:21" ht="15" thickBot="1">
      <c r="A32" s="15" t="s">
        <v>38</v>
      </c>
      <c r="B32" s="12"/>
      <c r="C32" s="31">
        <f t="shared" ref="C32:I32" si="4">B32+C30-C31</f>
        <v>0</v>
      </c>
      <c r="D32" s="91">
        <f t="shared" si="4"/>
        <v>0</v>
      </c>
      <c r="E32" s="91">
        <f t="shared" si="4"/>
        <v>0</v>
      </c>
      <c r="F32" s="91">
        <f t="shared" si="4"/>
        <v>0</v>
      </c>
      <c r="G32" s="91">
        <f t="shared" si="4"/>
        <v>0</v>
      </c>
      <c r="H32" s="91">
        <f t="shared" si="4"/>
        <v>0</v>
      </c>
      <c r="I32" s="91">
        <f t="shared" si="4"/>
        <v>0</v>
      </c>
      <c r="J32" s="87"/>
      <c r="K32" s="10"/>
      <c r="M32" s="10"/>
      <c r="O32" s="10"/>
      <c r="Q32" s="10"/>
      <c r="S32" s="10"/>
      <c r="U32" s="10"/>
    </row>
    <row r="33" spans="1:21" ht="15.75" thickBot="1">
      <c r="A33" s="20" t="s">
        <v>36</v>
      </c>
      <c r="B33" s="21"/>
      <c r="C33" s="97"/>
      <c r="D33" s="93"/>
      <c r="E33" s="93"/>
      <c r="F33" s="93"/>
      <c r="G33" s="93"/>
      <c r="H33" s="93"/>
      <c r="I33" s="93"/>
      <c r="J33" s="87"/>
      <c r="K33" s="10"/>
      <c r="M33" s="10"/>
      <c r="O33" s="10"/>
      <c r="Q33" s="10"/>
      <c r="S33" s="10"/>
      <c r="U33" s="10"/>
    </row>
    <row r="34" spans="1:21" ht="15">
      <c r="A34" s="32" t="s">
        <v>39</v>
      </c>
      <c r="B34" s="24"/>
      <c r="C34" s="94">
        <f>ROUND(((B32+C32)/2)*$B$19/12*12,0)</f>
        <v>0</v>
      </c>
      <c r="D34" s="94"/>
      <c r="E34" s="94">
        <f>ROUND(((968500+E32)/2)*$B$33/12*2,0)</f>
        <v>0</v>
      </c>
      <c r="F34" s="94">
        <f>ROUND(((E32+F32)/2)*$B$33/12*12,0)</f>
        <v>0</v>
      </c>
      <c r="G34" s="94">
        <f>ROUND(((F32+G32)/2)*$B$33/12*12,0)</f>
        <v>0</v>
      </c>
      <c r="H34" s="94">
        <f>ROUND(((G32+H32)/2)*$B$33/12*12,0)</f>
        <v>0</v>
      </c>
      <c r="I34" s="94">
        <f>ROUND(((H32+I32)/2)*$B$33/12*12,0)</f>
        <v>0</v>
      </c>
      <c r="J34" s="87"/>
      <c r="K34" s="10"/>
      <c r="M34" s="10"/>
      <c r="O34" s="10"/>
      <c r="Q34" s="10"/>
      <c r="S34" s="10"/>
      <c r="U34" s="10"/>
    </row>
    <row r="35" spans="1:21">
      <c r="A35" s="10"/>
      <c r="B35" s="10"/>
      <c r="C35" s="14"/>
      <c r="D35" s="92"/>
      <c r="E35" s="92"/>
      <c r="F35" s="92"/>
      <c r="G35" s="92"/>
      <c r="H35" s="92"/>
      <c r="I35" s="92"/>
      <c r="J35" s="87"/>
      <c r="K35" s="10"/>
      <c r="M35" s="10"/>
      <c r="O35" s="10"/>
      <c r="Q35" s="10"/>
      <c r="S35" s="10"/>
      <c r="U35" s="10"/>
    </row>
    <row r="36" spans="1:21" ht="14.25">
      <c r="A36" s="34"/>
      <c r="B36" s="27"/>
      <c r="C36" s="98"/>
      <c r="D36" s="98"/>
      <c r="E36" s="98"/>
      <c r="F36" s="98"/>
      <c r="G36" s="98"/>
      <c r="H36" s="98"/>
      <c r="I36" s="98"/>
      <c r="J36" s="87"/>
      <c r="K36" s="10"/>
      <c r="M36" s="10"/>
      <c r="O36" s="10"/>
      <c r="Q36" s="10"/>
      <c r="S36" s="10"/>
      <c r="U36" s="10"/>
    </row>
    <row r="37" spans="1:21" ht="14.25">
      <c r="A37" s="28" t="s">
        <v>33</v>
      </c>
      <c r="B37" s="29"/>
      <c r="C37" s="95"/>
      <c r="D37" s="96"/>
      <c r="E37" s="96"/>
      <c r="F37" s="96"/>
      <c r="G37" s="96"/>
      <c r="H37" s="96"/>
      <c r="I37" s="96"/>
      <c r="J37" s="87"/>
      <c r="K37" s="10"/>
      <c r="M37" s="10"/>
      <c r="O37" s="10"/>
      <c r="Q37" s="10"/>
      <c r="S37" s="10"/>
      <c r="U37" s="10"/>
    </row>
    <row r="38" spans="1:21" ht="14.25">
      <c r="A38" s="15" t="s">
        <v>34</v>
      </c>
      <c r="B38" s="16"/>
      <c r="C38" s="95"/>
      <c r="D38" s="96"/>
      <c r="E38" s="96"/>
      <c r="F38" s="96"/>
      <c r="G38" s="96"/>
      <c r="H38" s="96"/>
      <c r="I38" s="96"/>
      <c r="J38" s="87"/>
      <c r="K38" s="10"/>
      <c r="M38" s="10"/>
      <c r="O38" s="10"/>
      <c r="Q38" s="10"/>
      <c r="S38" s="10"/>
      <c r="U38" s="10"/>
    </row>
    <row r="39" spans="1:21" ht="15" thickBot="1">
      <c r="A39" s="15" t="s">
        <v>38</v>
      </c>
      <c r="B39" s="12"/>
      <c r="C39" s="31"/>
      <c r="D39" s="91"/>
      <c r="E39" s="91">
        <f>C39+E37-E38</f>
        <v>0</v>
      </c>
      <c r="F39" s="91">
        <f>E39+F37-F38</f>
        <v>0</v>
      </c>
      <c r="G39" s="91">
        <f>F39+G37-G38</f>
        <v>0</v>
      </c>
      <c r="H39" s="91">
        <f>G39+H37-H38</f>
        <v>0</v>
      </c>
      <c r="I39" s="91">
        <f>H39+I37-I38</f>
        <v>0</v>
      </c>
      <c r="J39" s="87"/>
      <c r="K39" s="10"/>
      <c r="M39" s="10"/>
      <c r="O39" s="10"/>
      <c r="Q39" s="10"/>
      <c r="S39" s="10"/>
      <c r="U39" s="10"/>
    </row>
    <row r="40" spans="1:21" ht="15.75" thickBot="1">
      <c r="A40" s="20" t="s">
        <v>36</v>
      </c>
      <c r="B40" s="21"/>
      <c r="C40" s="97"/>
      <c r="D40" s="93"/>
      <c r="E40" s="93"/>
      <c r="F40" s="93"/>
      <c r="G40" s="93"/>
      <c r="H40" s="93"/>
      <c r="I40" s="93"/>
      <c r="J40" s="87"/>
      <c r="K40" s="10"/>
      <c r="M40" s="10"/>
      <c r="O40" s="10"/>
      <c r="Q40" s="10"/>
      <c r="S40" s="10"/>
      <c r="U40" s="10"/>
    </row>
    <row r="41" spans="1:21" ht="15">
      <c r="A41" s="32" t="s">
        <v>39</v>
      </c>
      <c r="B41" s="24"/>
      <c r="C41" s="94">
        <f>ROUND(((B39+C39)/2)*$B$19/12*12,0)</f>
        <v>0</v>
      </c>
      <c r="D41" s="94"/>
      <c r="E41" s="94">
        <f>ROUND(((968500+E39)/2)*$B$33/12*2,0)</f>
        <v>0</v>
      </c>
      <c r="F41" s="94">
        <f>ROUND(((E39+F39)/2)*$B$33/12*12,0)</f>
        <v>0</v>
      </c>
      <c r="G41" s="94">
        <f>ROUND(((F39+G39)/2)*$B$33/12*12,0)</f>
        <v>0</v>
      </c>
      <c r="H41" s="94">
        <f>ROUND(((G39+H39)/2)*$B$33/12*12,0)</f>
        <v>0</v>
      </c>
      <c r="I41" s="94">
        <f>ROUND(((H39+I39)/2)*$B$33/12*12,0)</f>
        <v>0</v>
      </c>
      <c r="J41" s="87"/>
      <c r="K41" s="10"/>
      <c r="M41" s="10"/>
      <c r="O41" s="10"/>
      <c r="Q41" s="10"/>
      <c r="S41" s="10"/>
      <c r="U41" s="10"/>
    </row>
    <row r="42" spans="1:21">
      <c r="A42" s="10"/>
      <c r="B42" s="10"/>
      <c r="C42" s="14"/>
      <c r="D42" s="92"/>
      <c r="E42" s="92"/>
      <c r="F42" s="92"/>
      <c r="G42" s="92"/>
      <c r="H42" s="92"/>
      <c r="I42" s="92"/>
      <c r="J42" s="87"/>
      <c r="K42" s="10"/>
      <c r="M42" s="10"/>
      <c r="O42" s="10"/>
      <c r="Q42" s="10"/>
      <c r="S42" s="10"/>
      <c r="U42" s="10"/>
    </row>
    <row r="43" spans="1:21">
      <c r="A43" s="35" t="s">
        <v>40</v>
      </c>
      <c r="B43" s="36">
        <f>ROUND(B6+B13+B20+B27+B34,0)</f>
        <v>0</v>
      </c>
      <c r="C43" s="100">
        <f>ROUND(C6+C13+C20+C27+C34,0)</f>
        <v>0</v>
      </c>
      <c r="D43" s="100"/>
      <c r="E43" s="100">
        <f>ROUND(E6+E13+E20+E27+E34,1)</f>
        <v>0</v>
      </c>
      <c r="F43" s="100">
        <f>ROUND(F6+F13+F20+F27+F34,1)</f>
        <v>0</v>
      </c>
      <c r="G43" s="100">
        <f>ROUND(G6+G13+G20+G27+G34,1)</f>
        <v>0</v>
      </c>
      <c r="H43" s="100">
        <f>ROUND(H6+H13+H20+H27+H34,1)</f>
        <v>0</v>
      </c>
      <c r="I43" s="100">
        <f>ROUND(I6+I13+I20+I27+I34,1)</f>
        <v>0</v>
      </c>
      <c r="J43" s="10"/>
      <c r="K43" s="10"/>
      <c r="M43" s="10"/>
      <c r="O43" s="10"/>
      <c r="Q43" s="10"/>
      <c r="S43" s="10"/>
      <c r="U43" s="10"/>
    </row>
    <row r="44" spans="1:21" ht="15">
      <c r="A44" s="37" t="s">
        <v>41</v>
      </c>
      <c r="B44" s="38">
        <f>B4+B11+B18+B25+B32+B39</f>
        <v>0</v>
      </c>
      <c r="C44" s="101">
        <f>C4+C11+C18+C25+C32+C39</f>
        <v>0</v>
      </c>
      <c r="D44" s="101">
        <f t="shared" ref="D44:I44" si="5">D4+D11+D18+D25+D32+D39</f>
        <v>0</v>
      </c>
      <c r="E44" s="101">
        <f t="shared" si="5"/>
        <v>0</v>
      </c>
      <c r="F44" s="101">
        <f t="shared" si="5"/>
        <v>469697</v>
      </c>
      <c r="G44" s="101">
        <f t="shared" si="5"/>
        <v>378788</v>
      </c>
      <c r="H44" s="101">
        <f t="shared" si="5"/>
        <v>287879</v>
      </c>
      <c r="I44" s="101">
        <f t="shared" si="5"/>
        <v>196970</v>
      </c>
      <c r="J44" s="10"/>
      <c r="K44" s="10"/>
      <c r="M44" s="10"/>
      <c r="O44" s="10"/>
      <c r="Q44" s="10"/>
      <c r="S44" s="10"/>
      <c r="U44" s="10"/>
    </row>
    <row r="45" spans="1:21">
      <c r="A45" s="10"/>
      <c r="B45" s="10"/>
      <c r="C45" s="14"/>
      <c r="D45" s="14"/>
      <c r="E45" s="14"/>
      <c r="F45" s="14"/>
      <c r="G45" s="14"/>
      <c r="H45" s="14"/>
      <c r="I45" s="14"/>
      <c r="J45" s="10"/>
      <c r="K45" s="10"/>
      <c r="M45" s="10"/>
      <c r="O45" s="10"/>
      <c r="Q45" s="10"/>
      <c r="S45" s="10"/>
      <c r="U45" s="10"/>
    </row>
    <row r="46" spans="1:21">
      <c r="A46" s="57" t="s">
        <v>42</v>
      </c>
      <c r="B46" s="57"/>
      <c r="C46" s="102">
        <f>D10+E10</f>
        <v>0</v>
      </c>
      <c r="D46" s="102">
        <f>F10</f>
        <v>0</v>
      </c>
      <c r="E46" s="102">
        <f>F3+F10</f>
        <v>30303</v>
      </c>
      <c r="F46" s="102">
        <f>G3+G10</f>
        <v>90909</v>
      </c>
      <c r="G46" s="102">
        <f>H3+H10</f>
        <v>90909</v>
      </c>
      <c r="H46" s="102">
        <f>I3+I10</f>
        <v>90909</v>
      </c>
      <c r="I46" s="102">
        <f>J3+J10</f>
        <v>0</v>
      </c>
      <c r="J46" s="10"/>
      <c r="K46" s="10"/>
      <c r="M46" s="10"/>
      <c r="O46" s="10"/>
      <c r="Q46" s="10"/>
      <c r="S46" s="10"/>
      <c r="U46" s="10"/>
    </row>
    <row r="47" spans="1:21">
      <c r="A47" s="58" t="s">
        <v>43</v>
      </c>
      <c r="B47" s="58"/>
      <c r="C47" s="103">
        <f t="shared" ref="C47:I47" si="6">C44-C46</f>
        <v>0</v>
      </c>
      <c r="D47" s="103">
        <f t="shared" si="6"/>
        <v>0</v>
      </c>
      <c r="E47" s="103">
        <f t="shared" si="6"/>
        <v>-30303</v>
      </c>
      <c r="F47" s="103">
        <f t="shared" si="6"/>
        <v>378788</v>
      </c>
      <c r="G47" s="103">
        <f t="shared" si="6"/>
        <v>287879</v>
      </c>
      <c r="H47" s="103">
        <f t="shared" si="6"/>
        <v>196970</v>
      </c>
      <c r="I47" s="103">
        <f t="shared" si="6"/>
        <v>196970</v>
      </c>
      <c r="J47" s="10"/>
      <c r="K47" s="10"/>
      <c r="M47" s="10"/>
      <c r="O47" s="10"/>
      <c r="Q47" s="10"/>
      <c r="S47" s="10"/>
      <c r="U47" s="10"/>
    </row>
    <row r="48" spans="1:21">
      <c r="A48" s="10"/>
      <c r="B48" s="10"/>
      <c r="C48" s="14"/>
      <c r="D48" s="14"/>
      <c r="E48" s="14"/>
      <c r="F48" s="14"/>
      <c r="G48" s="14"/>
      <c r="H48" s="14"/>
      <c r="I48" s="14"/>
      <c r="J48" s="10"/>
      <c r="K48" s="10"/>
      <c r="M48" s="10"/>
      <c r="O48" s="10"/>
      <c r="Q48" s="10"/>
      <c r="S48" s="10"/>
      <c r="U48" s="10"/>
    </row>
    <row r="49" spans="1:21">
      <c r="A49" s="39" t="s">
        <v>44</v>
      </c>
      <c r="B49" s="39"/>
      <c r="C49" s="104">
        <f t="shared" ref="C49:I49" si="7">C3+C10+C17+C24+C31</f>
        <v>0</v>
      </c>
      <c r="D49" s="104">
        <f t="shared" si="7"/>
        <v>0</v>
      </c>
      <c r="E49" s="104">
        <f t="shared" si="7"/>
        <v>0</v>
      </c>
      <c r="F49" s="104">
        <f t="shared" si="7"/>
        <v>30303</v>
      </c>
      <c r="G49" s="104">
        <f t="shared" si="7"/>
        <v>90909</v>
      </c>
      <c r="H49" s="104">
        <f t="shared" si="7"/>
        <v>90909</v>
      </c>
      <c r="I49" s="104">
        <f t="shared" si="7"/>
        <v>90909</v>
      </c>
      <c r="J49" s="10"/>
      <c r="K49" s="10"/>
      <c r="M49" s="10"/>
      <c r="O49" s="10"/>
      <c r="Q49" s="10"/>
      <c r="S49" s="10"/>
      <c r="U49" s="10"/>
    </row>
    <row r="50" spans="1:21">
      <c r="A50" s="10"/>
      <c r="B50" s="10"/>
      <c r="C50" s="10"/>
      <c r="D50" s="10"/>
      <c r="E50" s="10"/>
      <c r="F50" s="10"/>
      <c r="G50" s="10"/>
      <c r="H50" s="10"/>
      <c r="I50" s="10"/>
      <c r="J50" s="10"/>
      <c r="K50" s="10"/>
    </row>
    <row r="51" spans="1:21">
      <c r="A51" s="10"/>
      <c r="B51" s="10"/>
      <c r="C51" s="10"/>
      <c r="D51" s="10"/>
      <c r="E51" s="10"/>
      <c r="F51" s="10"/>
      <c r="G51" s="10"/>
      <c r="H51" s="10"/>
      <c r="I51" s="10"/>
      <c r="J51" s="10"/>
      <c r="K51" s="1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J19"/>
  <sheetViews>
    <sheetView workbookViewId="0">
      <selection activeCell="F8" sqref="F8"/>
    </sheetView>
  </sheetViews>
  <sheetFormatPr defaultRowHeight="12.75"/>
  <cols>
    <col min="4" max="10" width="10.85546875" customWidth="1"/>
  </cols>
  <sheetData>
    <row r="6" spans="4:10">
      <c r="D6" s="2"/>
      <c r="E6" s="2"/>
      <c r="F6" s="2"/>
      <c r="G6" s="2"/>
    </row>
    <row r="10" spans="4:10">
      <c r="D10" s="2"/>
      <c r="E10" s="2"/>
      <c r="F10" s="2"/>
      <c r="G10" s="2"/>
    </row>
    <row r="11" spans="4:10">
      <c r="D11" s="2"/>
      <c r="E11" s="2"/>
      <c r="F11" s="2"/>
      <c r="G11" s="2"/>
    </row>
    <row r="15" spans="4:10">
      <c r="D15" s="2"/>
      <c r="E15" s="2"/>
      <c r="F15" s="2"/>
      <c r="G15" s="2"/>
      <c r="H15" s="2"/>
      <c r="I15" s="2"/>
      <c r="J15" s="2"/>
    </row>
    <row r="19" spans="4:10">
      <c r="D19" s="41"/>
      <c r="E19" s="41"/>
      <c r="F19" s="41"/>
      <c r="G19" s="41"/>
      <c r="H19" s="41"/>
      <c r="I19" s="41"/>
      <c r="J19" s="4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3"/>
  <sheetViews>
    <sheetView workbookViewId="0">
      <selection activeCell="A10" sqref="A10"/>
    </sheetView>
  </sheetViews>
  <sheetFormatPr defaultRowHeight="12.75"/>
  <cols>
    <col min="1" max="1" width="44.28515625" customWidth="1"/>
    <col min="2" max="7" width="12.140625" customWidth="1"/>
    <col min="12" max="12" width="10.42578125" bestFit="1" customWidth="1"/>
  </cols>
  <sheetData>
    <row r="2" spans="1:8" ht="15">
      <c r="C2" s="47">
        <f ca="1">'analiza kip'!B3</f>
        <v>2022</v>
      </c>
      <c r="D2" s="47">
        <f ca="1">'analiza kip'!C3</f>
        <v>2023</v>
      </c>
      <c r="E2" s="47" t="str">
        <f>'analiza kip'!D3</f>
        <v>….</v>
      </c>
      <c r="F2" s="47">
        <f ca="1">'analiza kip'!E3</f>
        <v>2024</v>
      </c>
      <c r="G2" s="47">
        <f ca="1">'analiza kip'!F3</f>
        <v>2025</v>
      </c>
      <c r="H2" s="47">
        <f ca="1">'analiza kip'!G3</f>
        <v>2026</v>
      </c>
    </row>
    <row r="3" spans="1:8" ht="14.25">
      <c r="A3" s="48" t="s">
        <v>45</v>
      </c>
      <c r="B3" s="48"/>
      <c r="C3" s="49">
        <f>12*2.5</f>
        <v>30</v>
      </c>
      <c r="D3" s="49">
        <f>6*2.5</f>
        <v>15</v>
      </c>
      <c r="E3" s="49">
        <f>12*2.5</f>
        <v>30</v>
      </c>
      <c r="F3" s="49">
        <f>12*2.5</f>
        <v>30</v>
      </c>
      <c r="G3" s="49">
        <f>12*2.5</f>
        <v>30</v>
      </c>
      <c r="H3" s="49">
        <f>12*2.5</f>
        <v>30</v>
      </c>
    </row>
    <row r="4" spans="1:8" ht="14.25">
      <c r="A4" s="48" t="s">
        <v>45</v>
      </c>
      <c r="B4" s="48"/>
      <c r="C4" s="49"/>
      <c r="D4" s="49"/>
      <c r="E4" s="49"/>
      <c r="F4" s="49"/>
      <c r="G4" s="49"/>
      <c r="H4" s="49"/>
    </row>
    <row r="5" spans="1:8">
      <c r="A5" s="48" t="s">
        <v>46</v>
      </c>
      <c r="B5" s="48"/>
      <c r="C5" s="48">
        <f>10*3%*12</f>
        <v>3.5999999999999996</v>
      </c>
      <c r="D5" s="48">
        <f>10*3%*6</f>
        <v>1.7999999999999998</v>
      </c>
      <c r="E5" s="48">
        <f>10*3%*12</f>
        <v>3.5999999999999996</v>
      </c>
      <c r="F5" s="48">
        <f>10*3%*12</f>
        <v>3.5999999999999996</v>
      </c>
      <c r="G5" s="48">
        <f>10*3%*12</f>
        <v>3.5999999999999996</v>
      </c>
      <c r="H5" s="48">
        <f>10*3%*12</f>
        <v>3.5999999999999996</v>
      </c>
    </row>
    <row r="6" spans="1:8">
      <c r="A6" s="48" t="s">
        <v>47</v>
      </c>
      <c r="B6" s="48"/>
      <c r="C6" s="48"/>
      <c r="D6" s="48"/>
      <c r="E6" s="48"/>
      <c r="F6" s="48"/>
      <c r="G6" s="48"/>
      <c r="H6" s="48"/>
    </row>
    <row r="7" spans="1:8">
      <c r="A7" s="48" t="s">
        <v>47</v>
      </c>
      <c r="B7" s="48"/>
      <c r="C7" s="48"/>
      <c r="D7" s="48"/>
      <c r="E7" s="48"/>
      <c r="F7" s="48"/>
      <c r="G7" s="48"/>
      <c r="H7" s="48"/>
    </row>
    <row r="8" spans="1:8">
      <c r="A8" s="48" t="s">
        <v>47</v>
      </c>
      <c r="B8" s="48"/>
      <c r="C8" s="48"/>
      <c r="D8" s="48"/>
      <c r="E8" s="48"/>
      <c r="F8" s="48"/>
      <c r="G8" s="48"/>
      <c r="H8" s="48"/>
    </row>
    <row r="9" spans="1:8" ht="15">
      <c r="A9" s="50" t="s">
        <v>48</v>
      </c>
      <c r="B9" s="50"/>
      <c r="C9" s="50">
        <f t="shared" ref="C9:H9" si="0">SUM(C3:C8)</f>
        <v>33.6</v>
      </c>
      <c r="D9" s="50">
        <f t="shared" si="0"/>
        <v>16.8</v>
      </c>
      <c r="E9" s="50">
        <f t="shared" si="0"/>
        <v>33.6</v>
      </c>
      <c r="F9" s="50">
        <f t="shared" si="0"/>
        <v>33.6</v>
      </c>
      <c r="G9" s="50">
        <f t="shared" si="0"/>
        <v>33.6</v>
      </c>
      <c r="H9" s="50">
        <f t="shared" si="0"/>
        <v>33.6</v>
      </c>
    </row>
    <row r="10" spans="1:8">
      <c r="A10" s="51" t="s">
        <v>51</v>
      </c>
      <c r="B10" s="51"/>
      <c r="C10" s="51">
        <f>ROUND(43.7*81%,1)</f>
        <v>35.4</v>
      </c>
      <c r="D10" s="51">
        <f>ROUND(43.7*0.5*81%,1)</f>
        <v>17.7</v>
      </c>
      <c r="E10" s="51">
        <f>ROUND(43.7*81%,1)</f>
        <v>35.4</v>
      </c>
      <c r="F10" s="51">
        <f>ROUND(43.7*81%,1)</f>
        <v>35.4</v>
      </c>
      <c r="G10" s="51">
        <f>ROUND(43.7*81%,1)</f>
        <v>35.4</v>
      </c>
      <c r="H10" s="51">
        <f>ROUND(43.7*81%,1)</f>
        <v>35.4</v>
      </c>
    </row>
    <row r="11" spans="1:8">
      <c r="A11" s="51" t="s">
        <v>52</v>
      </c>
      <c r="B11" s="51"/>
      <c r="C11" s="51"/>
      <c r="D11" s="51"/>
      <c r="E11" s="51"/>
      <c r="F11" s="51"/>
      <c r="G11" s="51"/>
      <c r="H11" s="51"/>
    </row>
    <row r="12" spans="1:8" ht="15">
      <c r="A12" s="52" t="s">
        <v>49</v>
      </c>
      <c r="B12" s="52"/>
      <c r="C12" s="52">
        <f t="shared" ref="C12:H12" si="1">C10+C11</f>
        <v>35.4</v>
      </c>
      <c r="D12" s="52">
        <f t="shared" si="1"/>
        <v>17.7</v>
      </c>
      <c r="E12" s="52">
        <f t="shared" si="1"/>
        <v>35.4</v>
      </c>
      <c r="F12" s="52">
        <f t="shared" si="1"/>
        <v>35.4</v>
      </c>
      <c r="G12" s="52">
        <f t="shared" si="1"/>
        <v>35.4</v>
      </c>
      <c r="H12" s="52">
        <f t="shared" si="1"/>
        <v>35.4</v>
      </c>
    </row>
    <row r="13" spans="1:8" ht="15">
      <c r="A13" s="53" t="s">
        <v>50</v>
      </c>
      <c r="B13" s="53"/>
      <c r="C13" s="54">
        <f t="shared" ref="C13:H13" si="2">ROUND(IF(C9&gt;C12,C9-C12,0),0)</f>
        <v>0</v>
      </c>
      <c r="D13" s="54">
        <f t="shared" si="2"/>
        <v>0</v>
      </c>
      <c r="E13" s="54">
        <f t="shared" si="2"/>
        <v>0</v>
      </c>
      <c r="F13" s="54">
        <f t="shared" si="2"/>
        <v>0</v>
      </c>
      <c r="G13" s="54">
        <f t="shared" si="2"/>
        <v>0</v>
      </c>
      <c r="H13" s="54">
        <f t="shared" si="2"/>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2</vt:i4>
      </vt:variant>
    </vt:vector>
  </HeadingPairs>
  <TitlesOfParts>
    <vt:vector size="7" baseType="lpstr">
      <vt:lpstr>prognozy (obowiązkowe)</vt:lpstr>
      <vt:lpstr>analiza kip</vt:lpstr>
      <vt:lpstr>kredyty</vt:lpstr>
      <vt:lpstr>amortyzacja</vt:lpstr>
      <vt:lpstr>kur</vt:lpstr>
      <vt:lpstr>'analiza kip'!Obszar_wydruku</vt:lpstr>
      <vt:lpstr>'prognozy (obowiązkowe)'!Obszar_wydruku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Mirosław Dzewiecki</dc:creator>
  <cp:lastModifiedBy>Ola Kowalkiewicz</cp:lastModifiedBy>
  <cp:lastPrinted>2023-12-13T08:47:32Z</cp:lastPrinted>
  <dcterms:created xsi:type="dcterms:W3CDTF">2020-08-10T06:12:48Z</dcterms:created>
  <dcterms:modified xsi:type="dcterms:W3CDTF">2024-01-23T15:01:03Z</dcterms:modified>
</cp:coreProperties>
</file>