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ój dysk\2.21\Wkład własny_niepieniężny\"/>
    </mc:Choice>
  </mc:AlternateContent>
  <bookViews>
    <workbookView xWindow="0" yWindow="0" windowWidth="20490" windowHeight="7650"/>
  </bookViews>
  <sheets>
    <sheet name="wkład własny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2" l="1"/>
  <c r="J17" i="2"/>
  <c r="J16" i="2"/>
  <c r="J9" i="2" l="1"/>
  <c r="F5" i="2" l="1"/>
  <c r="J5" i="2" s="1"/>
  <c r="J14" i="2"/>
  <c r="B8" i="2" l="1"/>
  <c r="B10" i="2" s="1"/>
  <c r="F7" i="2"/>
  <c r="J7" i="2" s="1"/>
  <c r="F6" i="2"/>
  <c r="J6" i="2" s="1"/>
  <c r="J8" i="2" l="1"/>
  <c r="B9" i="2"/>
  <c r="B12" i="2"/>
  <c r="F8" i="2"/>
  <c r="B15" i="2" l="1"/>
  <c r="B11" i="2"/>
  <c r="J15" i="2"/>
  <c r="F10" i="2"/>
  <c r="F11" i="2" s="1"/>
  <c r="F12" i="2"/>
  <c r="F15" i="2" s="1"/>
  <c r="J12" i="2"/>
  <c r="J13" i="2" s="1"/>
  <c r="F9" i="2"/>
  <c r="B14" i="2" l="1"/>
  <c r="B16" i="2"/>
  <c r="F14" i="2"/>
  <c r="F16" i="2"/>
</calcChain>
</file>

<file path=xl/sharedStrings.xml><?xml version="1.0" encoding="utf-8"?>
<sst xmlns="http://schemas.openxmlformats.org/spreadsheetml/2006/main" count="40" uniqueCount="26">
  <si>
    <t>ilość uczestników</t>
  </si>
  <si>
    <t>refundacja</t>
  </si>
  <si>
    <t>WKŁAD WŁASNY ŁĄCZNY</t>
  </si>
  <si>
    <t>liczba godzin usługi</t>
  </si>
  <si>
    <t>koszt netto za godzinę usługi</t>
  </si>
  <si>
    <t>cena netto usługi</t>
  </si>
  <si>
    <t>wartość wkładu własnego w wynagrodzeniach</t>
  </si>
  <si>
    <t>WKŁAD W WYNAGRODZENIACH</t>
  </si>
  <si>
    <t>WKŁAD PIENIĘŻNY (OPŁATA)</t>
  </si>
  <si>
    <t>wartość wkładu własnego w postaci opłaty</t>
  </si>
  <si>
    <t>cena netto usługi + wnoszony wkład</t>
  </si>
  <si>
    <t>Po uzupełnieniu pól zaznaczonych kolorem żółtym kalkulator wyliczy wartość wkładu wkłasnego i refundacji za usługę w  trzech możliwych wariantach rozliczenia.</t>
  </si>
  <si>
    <t>WARIANT I - wkład własny w formie wynagrodzeń</t>
  </si>
  <si>
    <t>WARIANT II - wkład własny pieniężny</t>
  </si>
  <si>
    <t>WARIANT III - wkład mieszany</t>
  </si>
  <si>
    <t>ok</t>
  </si>
  <si>
    <t>koszt kwalifikowalny usługi</t>
  </si>
  <si>
    <t>koszt kwalifikowalny wykazany w WNP</t>
  </si>
  <si>
    <t>refundacja= dofinansowanie</t>
  </si>
  <si>
    <t>pomoc de minimis=kwota kwalifikowalna wykazana w WNP</t>
  </si>
  <si>
    <t>kwota wsparcia</t>
  </si>
  <si>
    <t>Kwota brutto dokumentu wykazana w WNP</t>
  </si>
  <si>
    <t>wkład w wynagrodzeniu</t>
  </si>
  <si>
    <t>część usługi dla której wnoszony jest wkład własny w postaci opłaty</t>
  </si>
  <si>
    <t>koszt kwalifikowalny (cena usługi plus wkład w wynagrodzeniu)</t>
  </si>
  <si>
    <t>pomoc de minimis wykazana w WNP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</si>
</sst>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" fontId="0" fillId="0" borderId="0" xfId="0" applyNumberFormat="1"/>
    <xf numFmtId="0" fontId="4" fillId="0" borderId="0" xfId="0" applyFont="1"/>
    <xf numFmtId="0" fontId="0" fillId="0" borderId="3" xfId="0" applyBorder="1"/>
    <xf numFmtId="0" fontId="0" fillId="3" borderId="3" xfId="0" applyFill="1" applyBorder="1" applyAlignment="1">
      <alignment wrapText="1"/>
    </xf>
    <xf numFmtId="0" fontId="0" fillId="0" borderId="0" xfId="0" applyAlignment="1">
      <alignment wrapText="1"/>
    </xf>
    <xf numFmtId="0" fontId="0" fillId="0" borderId="3" xfId="0" applyBorder="1" applyAlignment="1">
      <alignment wrapText="1"/>
    </xf>
    <xf numFmtId="0" fontId="2" fillId="0" borderId="3" xfId="0" applyFont="1" applyBorder="1"/>
    <xf numFmtId="4" fontId="0" fillId="0" borderId="4" xfId="0" applyNumberFormat="1" applyBorder="1"/>
    <xf numFmtId="0" fontId="0" fillId="3" borderId="3" xfId="0" applyFill="1" applyBorder="1"/>
    <xf numFmtId="0" fontId="3" fillId="3" borderId="3" xfId="0" applyFont="1" applyFill="1" applyBorder="1"/>
    <xf numFmtId="0" fontId="0" fillId="0" borderId="5" xfId="0" applyBorder="1"/>
    <xf numFmtId="4" fontId="0" fillId="0" borderId="6" xfId="0" applyNumberFormat="1" applyBorder="1"/>
    <xf numFmtId="0" fontId="2" fillId="0" borderId="5" xfId="0" applyFont="1" applyBorder="1"/>
    <xf numFmtId="3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0" borderId="0" xfId="0" applyNumberFormat="1" applyAlignment="1">
      <alignment wrapText="1"/>
    </xf>
    <xf numFmtId="4" fontId="2" fillId="0" borderId="4" xfId="0" applyNumberFormat="1" applyFont="1" applyBorder="1" applyProtection="1">
      <protection hidden="1"/>
    </xf>
    <xf numFmtId="4" fontId="2" fillId="3" borderId="4" xfId="0" applyNumberFormat="1" applyFont="1" applyFill="1" applyBorder="1" applyAlignment="1" applyProtection="1">
      <alignment wrapText="1"/>
      <protection hidden="1"/>
    </xf>
    <xf numFmtId="4" fontId="1" fillId="0" borderId="4" xfId="0" applyNumberFormat="1" applyFont="1" applyBorder="1" applyProtection="1">
      <protection hidden="1"/>
    </xf>
    <xf numFmtId="4" fontId="6" fillId="0" borderId="4" xfId="0" applyNumberFormat="1" applyFont="1" applyBorder="1" applyProtection="1">
      <protection hidden="1"/>
    </xf>
    <xf numFmtId="4" fontId="0" fillId="0" borderId="4" xfId="0" applyNumberFormat="1" applyBorder="1" applyProtection="1">
      <protection hidden="1"/>
    </xf>
    <xf numFmtId="3" fontId="0" fillId="0" borderId="4" xfId="0" applyNumberFormat="1" applyBorder="1" applyProtection="1">
      <protection hidden="1"/>
    </xf>
    <xf numFmtId="4" fontId="2" fillId="0" borderId="4" xfId="0" applyNumberFormat="1" applyFont="1" applyBorder="1" applyAlignment="1" applyProtection="1">
      <alignment wrapText="1"/>
      <protection hidden="1"/>
    </xf>
    <xf numFmtId="4" fontId="0" fillId="3" borderId="4" xfId="0" applyNumberFormat="1" applyFill="1" applyBorder="1" applyProtection="1">
      <protection hidden="1"/>
    </xf>
    <xf numFmtId="4" fontId="3" fillId="3" borderId="4" xfId="0" applyNumberFormat="1" applyFont="1" applyFill="1" applyBorder="1" applyProtection="1">
      <protection hidden="1"/>
    </xf>
    <xf numFmtId="4" fontId="2" fillId="0" borderId="6" xfId="0" applyNumberFormat="1" applyFont="1" applyBorder="1" applyProtection="1">
      <protection hidden="1"/>
    </xf>
    <xf numFmtId="0" fontId="0" fillId="4" borderId="3" xfId="0" applyFill="1" applyBorder="1"/>
    <xf numFmtId="0" fontId="0" fillId="4" borderId="3" xfId="0" applyFill="1" applyBorder="1" applyAlignment="1">
      <alignment wrapText="1"/>
    </xf>
    <xf numFmtId="0" fontId="2" fillId="4" borderId="3" xfId="0" applyFont="1" applyFill="1" applyBorder="1"/>
    <xf numFmtId="0" fontId="2" fillId="4" borderId="3" xfId="0" applyFont="1" applyFill="1" applyBorder="1" applyAlignment="1">
      <alignment wrapText="1"/>
    </xf>
    <xf numFmtId="4" fontId="0" fillId="4" borderId="4" xfId="0" applyNumberFormat="1" applyFill="1" applyBorder="1"/>
    <xf numFmtId="0" fontId="0" fillId="4" borderId="7" xfId="0" applyFill="1" applyBorder="1" applyAlignment="1">
      <alignment wrapText="1"/>
    </xf>
    <xf numFmtId="4" fontId="6" fillId="0" borderId="0" xfId="0" applyNumberFormat="1" applyFont="1"/>
    <xf numFmtId="0" fontId="6" fillId="0" borderId="0" xfId="0" applyFont="1"/>
    <xf numFmtId="0" fontId="0" fillId="0" borderId="7" xfId="0" applyBorder="1" applyAlignment="1">
      <alignment wrapText="1"/>
    </xf>
    <xf numFmtId="0" fontId="2" fillId="0" borderId="3" xfId="0" applyFont="1" applyBorder="1" applyAlignment="1">
      <alignment wrapText="1"/>
    </xf>
    <xf numFmtId="4" fontId="0" fillId="0" borderId="3" xfId="0" applyNumberFormat="1" applyBorder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left" vertical="top" wrapText="1"/>
    </xf>
    <xf numFmtId="0" fontId="2" fillId="3" borderId="0" xfId="0" applyFont="1" applyFill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abSelected="1" topLeftCell="F4" zoomScaleNormal="100" workbookViewId="0">
      <selection activeCell="J13" sqref="J13"/>
    </sheetView>
  </sheetViews>
  <sheetFormatPr defaultColWidth="9.140625" defaultRowHeight="15" x14ac:dyDescent="0.25"/>
  <cols>
    <col min="1" max="1" width="26.28515625" bestFit="1" customWidth="1"/>
    <col min="2" max="2" width="20" style="1" customWidth="1"/>
    <col min="3" max="4" width="3.7109375" customWidth="1"/>
    <col min="5" max="5" width="26.7109375" bestFit="1" customWidth="1"/>
    <col min="6" max="6" width="17.28515625" style="1" customWidth="1"/>
    <col min="7" max="8" width="3.7109375" customWidth="1"/>
    <col min="9" max="9" width="36.42578125" bestFit="1" customWidth="1"/>
    <col min="10" max="10" width="19.5703125" style="1" customWidth="1"/>
    <col min="11" max="11" width="11.42578125" bestFit="1" customWidth="1"/>
    <col min="18" max="18" width="36.140625" bestFit="1" customWidth="1"/>
  </cols>
  <sheetData>
    <row r="1" spans="1:18" ht="37.5" customHeight="1" x14ac:dyDescent="0.25">
      <c r="A1" s="40"/>
      <c r="B1" s="40"/>
      <c r="C1" s="40"/>
      <c r="D1" s="40"/>
      <c r="E1" s="40"/>
      <c r="F1" s="40"/>
      <c r="G1" s="40"/>
      <c r="H1" s="40"/>
      <c r="I1" s="40"/>
      <c r="J1" s="40"/>
    </row>
    <row r="2" spans="1:18" ht="48.75" customHeight="1" x14ac:dyDescent="0.25">
      <c r="A2" s="41" t="s">
        <v>11</v>
      </c>
      <c r="B2" s="41"/>
      <c r="C2" s="41"/>
      <c r="D2" s="41"/>
      <c r="E2" s="41"/>
      <c r="F2" s="41"/>
      <c r="G2" s="41"/>
      <c r="H2" s="41"/>
      <c r="I2" s="41"/>
      <c r="J2" s="41"/>
    </row>
    <row r="3" spans="1:18" ht="15.75" thickBot="1" x14ac:dyDescent="0.3"/>
    <row r="4" spans="1:18" s="2" customFormat="1" x14ac:dyDescent="0.25">
      <c r="A4" s="38" t="s">
        <v>12</v>
      </c>
      <c r="B4" s="39"/>
      <c r="E4" s="38" t="s">
        <v>13</v>
      </c>
      <c r="F4" s="39"/>
      <c r="I4" s="38" t="s">
        <v>14</v>
      </c>
      <c r="J4" s="39"/>
    </row>
    <row r="5" spans="1:18" x14ac:dyDescent="0.25">
      <c r="A5" s="3" t="s">
        <v>3</v>
      </c>
      <c r="B5" s="14">
        <v>16</v>
      </c>
      <c r="E5" s="3" t="s">
        <v>3</v>
      </c>
      <c r="F5" s="22">
        <f>B5</f>
        <v>16</v>
      </c>
      <c r="I5" s="3" t="s">
        <v>3</v>
      </c>
      <c r="J5" s="22">
        <f>F5</f>
        <v>16</v>
      </c>
    </row>
    <row r="6" spans="1:18" x14ac:dyDescent="0.25">
      <c r="A6" s="3" t="s">
        <v>4</v>
      </c>
      <c r="B6" s="15">
        <v>145</v>
      </c>
      <c r="E6" s="3" t="s">
        <v>4</v>
      </c>
      <c r="F6" s="21">
        <f>B6</f>
        <v>145</v>
      </c>
      <c r="I6" s="3" t="s">
        <v>4</v>
      </c>
      <c r="J6" s="21">
        <f>F6</f>
        <v>145</v>
      </c>
    </row>
    <row r="7" spans="1:18" x14ac:dyDescent="0.25">
      <c r="A7" s="3" t="s">
        <v>0</v>
      </c>
      <c r="B7" s="14">
        <v>1</v>
      </c>
      <c r="E7" s="3" t="s">
        <v>0</v>
      </c>
      <c r="F7" s="22">
        <f>B7</f>
        <v>1</v>
      </c>
      <c r="I7" s="3" t="s">
        <v>0</v>
      </c>
      <c r="J7" s="22">
        <f>F7</f>
        <v>1</v>
      </c>
    </row>
    <row r="8" spans="1:18" x14ac:dyDescent="0.25">
      <c r="A8" s="3" t="s">
        <v>5</v>
      </c>
      <c r="B8" s="17">
        <f>B5*B6*B7</f>
        <v>2320</v>
      </c>
      <c r="E8" s="3" t="s">
        <v>5</v>
      </c>
      <c r="F8" s="17">
        <f>F5*F6*F7</f>
        <v>2320</v>
      </c>
      <c r="I8" s="3" t="s">
        <v>5</v>
      </c>
      <c r="J8" s="17">
        <f>J5*J6*J7</f>
        <v>2320</v>
      </c>
    </row>
    <row r="9" spans="1:18" s="5" customFormat="1" ht="30" x14ac:dyDescent="0.25">
      <c r="A9" s="4" t="s">
        <v>6</v>
      </c>
      <c r="B9" s="18">
        <f>B8/80%-B8</f>
        <v>580</v>
      </c>
      <c r="C9" s="5" t="s">
        <v>15</v>
      </c>
      <c r="E9" s="4" t="s">
        <v>9</v>
      </c>
      <c r="F9" s="18">
        <f>F8*0.2</f>
        <v>464</v>
      </c>
      <c r="I9" s="28" t="s">
        <v>23</v>
      </c>
      <c r="J9" s="23">
        <f>J10*(0.8/0.2)</f>
        <v>1203.8399999999999</v>
      </c>
      <c r="K9" s="16"/>
    </row>
    <row r="10" spans="1:18" x14ac:dyDescent="0.25">
      <c r="A10" s="27" t="s">
        <v>16</v>
      </c>
      <c r="B10" s="19">
        <f>B8</f>
        <v>2320</v>
      </c>
      <c r="E10" s="27" t="s">
        <v>16</v>
      </c>
      <c r="F10" s="19">
        <f>F8</f>
        <v>2320</v>
      </c>
      <c r="I10" s="28" t="s">
        <v>22</v>
      </c>
      <c r="J10" s="15">
        <v>300.95999999999998</v>
      </c>
    </row>
    <row r="11" spans="1:18" ht="30" x14ac:dyDescent="0.25">
      <c r="A11" s="32" t="s">
        <v>17</v>
      </c>
      <c r="B11" s="19">
        <f>B12+B9</f>
        <v>2900</v>
      </c>
      <c r="E11" s="32" t="s">
        <v>17</v>
      </c>
      <c r="F11" s="19">
        <f>F10</f>
        <v>2320</v>
      </c>
      <c r="I11" s="6"/>
      <c r="J11" s="15"/>
    </row>
    <row r="12" spans="1:18" x14ac:dyDescent="0.25">
      <c r="A12" s="29" t="s">
        <v>18</v>
      </c>
      <c r="B12" s="20">
        <f>B8</f>
        <v>2320</v>
      </c>
      <c r="E12" s="29" t="s">
        <v>18</v>
      </c>
      <c r="F12" s="20">
        <f>F8*0.8</f>
        <v>1856</v>
      </c>
      <c r="I12" s="3" t="s">
        <v>10</v>
      </c>
      <c r="J12" s="21">
        <f>J8+J10</f>
        <v>2620.96</v>
      </c>
    </row>
    <row r="13" spans="1:18" x14ac:dyDescent="0.25">
      <c r="A13" s="3"/>
      <c r="B13" s="21"/>
      <c r="E13" s="3"/>
      <c r="F13" s="21"/>
      <c r="I13" s="9" t="s">
        <v>2</v>
      </c>
      <c r="J13" s="24">
        <f>J12*(100%-80%)</f>
        <v>524.19199999999989</v>
      </c>
    </row>
    <row r="14" spans="1:18" ht="45" x14ac:dyDescent="0.25">
      <c r="A14" s="30" t="s">
        <v>19</v>
      </c>
      <c r="B14" s="17">
        <f>B11</f>
        <v>2900</v>
      </c>
      <c r="E14" s="30" t="s">
        <v>19</v>
      </c>
      <c r="F14" s="17">
        <f>F11</f>
        <v>2320</v>
      </c>
      <c r="I14" s="9" t="s">
        <v>7</v>
      </c>
      <c r="J14" s="24">
        <f>J10</f>
        <v>300.95999999999998</v>
      </c>
    </row>
    <row r="15" spans="1:18" x14ac:dyDescent="0.25">
      <c r="A15" s="27" t="s">
        <v>20</v>
      </c>
      <c r="B15" s="31">
        <f>B12+B9</f>
        <v>2900</v>
      </c>
      <c r="E15" s="27" t="s">
        <v>20</v>
      </c>
      <c r="F15" s="8">
        <f>F12</f>
        <v>1856</v>
      </c>
      <c r="I15" s="10" t="s">
        <v>8</v>
      </c>
      <c r="J15" s="25">
        <f>(J8-J9)*20%</f>
        <v>223.23200000000003</v>
      </c>
    </row>
    <row r="16" spans="1:18" ht="30" x14ac:dyDescent="0.25">
      <c r="A16" s="28" t="s">
        <v>21</v>
      </c>
      <c r="B16" s="8">
        <f>B11</f>
        <v>2900</v>
      </c>
      <c r="E16" s="28" t="s">
        <v>21</v>
      </c>
      <c r="F16" s="8">
        <f>F11</f>
        <v>2320</v>
      </c>
      <c r="I16" s="37" t="s">
        <v>24</v>
      </c>
      <c r="J16" s="19">
        <f>J8+J10</f>
        <v>2620.96</v>
      </c>
      <c r="R16" s="1"/>
    </row>
    <row r="17" spans="1:14" x14ac:dyDescent="0.25">
      <c r="A17" s="3"/>
      <c r="B17" s="8"/>
      <c r="E17" s="3"/>
      <c r="F17" s="8"/>
      <c r="I17" s="7" t="s">
        <v>1</v>
      </c>
      <c r="J17" s="20">
        <f>J8-J15</f>
        <v>2096.768</v>
      </c>
      <c r="K17" s="1"/>
    </row>
    <row r="18" spans="1:14" x14ac:dyDescent="0.25">
      <c r="A18" s="3"/>
      <c r="B18" s="8"/>
      <c r="E18" s="3"/>
      <c r="F18" s="8"/>
      <c r="I18" s="3"/>
      <c r="J18" s="21"/>
    </row>
    <row r="19" spans="1:14" ht="15.75" thickBot="1" x14ac:dyDescent="0.3">
      <c r="A19" s="11"/>
      <c r="B19" s="12"/>
      <c r="E19" s="11"/>
      <c r="F19" s="12"/>
      <c r="I19" s="13" t="s">
        <v>25</v>
      </c>
      <c r="J19" s="26">
        <f>J16</f>
        <v>2620.96</v>
      </c>
    </row>
    <row r="20" spans="1:14" x14ac:dyDescent="0.25">
      <c r="I20" s="3"/>
      <c r="K20" s="1"/>
      <c r="L20" s="33"/>
      <c r="M20" s="34"/>
      <c r="N20" s="34"/>
    </row>
    <row r="21" spans="1:14" x14ac:dyDescent="0.25">
      <c r="I21" s="35"/>
      <c r="K21" s="33"/>
      <c r="L21" s="33"/>
      <c r="M21" s="34"/>
      <c r="N21" s="34"/>
    </row>
    <row r="22" spans="1:14" x14ac:dyDescent="0.25">
      <c r="I22" s="7"/>
      <c r="L22" s="34"/>
      <c r="M22" s="34"/>
      <c r="N22" s="34"/>
    </row>
    <row r="23" spans="1:14" x14ac:dyDescent="0.25">
      <c r="I23" s="3"/>
      <c r="L23" s="1"/>
      <c r="M23" s="34"/>
    </row>
    <row r="24" spans="1:14" x14ac:dyDescent="0.25">
      <c r="I24" s="36"/>
    </row>
    <row r="25" spans="1:14" x14ac:dyDescent="0.25">
      <c r="I25" s="3"/>
    </row>
    <row r="26" spans="1:14" x14ac:dyDescent="0.25">
      <c r="I26" s="6"/>
      <c r="K26" s="1"/>
    </row>
    <row r="29" spans="1:14" x14ac:dyDescent="0.25">
      <c r="A29" s="1"/>
    </row>
  </sheetData>
  <mergeCells count="5">
    <mergeCell ref="I4:J4"/>
    <mergeCell ref="A4:B4"/>
    <mergeCell ref="E4:F4"/>
    <mergeCell ref="A1:J1"/>
    <mergeCell ref="A2:J2"/>
  </mergeCells>
  <dataValidations count="1">
    <dataValidation type="decimal" operator="lessThanOrEqual" allowBlank="1" showInputMessage="1" showErrorMessage="1" error="wartość wkładu wnoszonego w postaci wynagrodzeń nie może być wyższa niż maksymalna wartość wkładu wymagana dla danej usługi" sqref="J10:J11">
      <formula1>J9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wkład własny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Dwornicka</dc:creator>
  <cp:lastModifiedBy>Magdalena Wiczewska</cp:lastModifiedBy>
  <dcterms:created xsi:type="dcterms:W3CDTF">2015-06-05T18:19:34Z</dcterms:created>
  <dcterms:modified xsi:type="dcterms:W3CDTF">2023-03-15T13:18:03Z</dcterms:modified>
</cp:coreProperties>
</file>